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wmf" ContentType="image/x-w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200" windowHeight="10890"/>
  </bookViews>
  <sheets>
    <sheet name="Меню" sheetId="1" r:id="rId1"/>
    <sheet name="самостоятельные_блюда" sheetId="2" r:id="rId2"/>
    <sheet name="Салаты,_закуски" sheetId="3" r:id="rId3"/>
    <sheet name="3_блюда" sheetId="4" r:id="rId4"/>
    <sheet name="вторые_блюда" sheetId="5" r:id="rId5"/>
    <sheet name="гарниры" sheetId="6" r:id="rId6"/>
    <sheet name="фрукты,_выпечка,_хлеб,_соус" sheetId="7" r:id="rId7"/>
    <sheet name="Лист1" sheetId="8" r:id="rId8"/>
    <sheet name="Лист2" sheetId="9" r:id="rId9"/>
  </sheets>
  <definedNames>
    <definedName name="Excel_BuiltIn__FilterDatabase" localSheetId="0">Меню!$A$7:$I$8</definedName>
    <definedName name="_xlnm.Print_Area" localSheetId="0">Меню!$A$1:$J$282</definedName>
  </definedNames>
  <calcPr calcId="125725"/>
</workbook>
</file>

<file path=xl/calcChain.xml><?xml version="1.0" encoding="utf-8"?>
<calcChain xmlns="http://schemas.openxmlformats.org/spreadsheetml/2006/main">
  <c r="D59" i="1"/>
  <c r="E59"/>
  <c r="F59"/>
  <c r="G59"/>
  <c r="H59"/>
  <c r="C59"/>
  <c r="H254"/>
  <c r="D248" l="1"/>
  <c r="D109" l="1"/>
  <c r="E109"/>
  <c r="F109"/>
  <c r="G109"/>
  <c r="H109"/>
  <c r="C109"/>
  <c r="H267"/>
  <c r="G267"/>
  <c r="F267"/>
  <c r="E267"/>
  <c r="D267"/>
  <c r="C267"/>
  <c r="H257"/>
  <c r="G257"/>
  <c r="F257"/>
  <c r="E257"/>
  <c r="D257"/>
  <c r="C257"/>
  <c r="G254"/>
  <c r="F254"/>
  <c r="E254"/>
  <c r="D254"/>
  <c r="C254"/>
  <c r="H239"/>
  <c r="G239"/>
  <c r="F239"/>
  <c r="E239"/>
  <c r="D239"/>
  <c r="C239"/>
  <c r="H229"/>
  <c r="G229"/>
  <c r="F229"/>
  <c r="E229"/>
  <c r="D229"/>
  <c r="C229"/>
  <c r="H226"/>
  <c r="G226"/>
  <c r="F226"/>
  <c r="E226"/>
  <c r="D226"/>
  <c r="C226"/>
  <c r="H212"/>
  <c r="G212"/>
  <c r="F212"/>
  <c r="E212"/>
  <c r="D212"/>
  <c r="C212"/>
  <c r="H203"/>
  <c r="G203"/>
  <c r="F203"/>
  <c r="E203"/>
  <c r="D203"/>
  <c r="C203"/>
  <c r="H200"/>
  <c r="G200"/>
  <c r="F200"/>
  <c r="E200"/>
  <c r="D200"/>
  <c r="C200"/>
  <c r="H185"/>
  <c r="G185"/>
  <c r="F185"/>
  <c r="E185"/>
  <c r="D185"/>
  <c r="C185"/>
  <c r="H177"/>
  <c r="G177"/>
  <c r="F177"/>
  <c r="E177"/>
  <c r="D177"/>
  <c r="C177"/>
  <c r="H173"/>
  <c r="G173"/>
  <c r="F173"/>
  <c r="E173"/>
  <c r="D173"/>
  <c r="C173"/>
  <c r="H158"/>
  <c r="G158"/>
  <c r="F158"/>
  <c r="E158"/>
  <c r="D158"/>
  <c r="C158"/>
  <c r="H148"/>
  <c r="G148"/>
  <c r="F148"/>
  <c r="E148"/>
  <c r="D148"/>
  <c r="C148"/>
  <c r="H145"/>
  <c r="G145"/>
  <c r="F145"/>
  <c r="E145"/>
  <c r="D145"/>
  <c r="C145"/>
  <c r="D130"/>
  <c r="E130"/>
  <c r="F130"/>
  <c r="G130"/>
  <c r="H130"/>
  <c r="C130"/>
  <c r="H119"/>
  <c r="G119"/>
  <c r="F119"/>
  <c r="E119"/>
  <c r="D119"/>
  <c r="C119"/>
  <c r="H115"/>
  <c r="G115"/>
  <c r="F115"/>
  <c r="E115"/>
  <c r="D115"/>
  <c r="C115"/>
  <c r="H101"/>
  <c r="G101"/>
  <c r="F101"/>
  <c r="E101"/>
  <c r="D101"/>
  <c r="C101"/>
  <c r="H92"/>
  <c r="G92"/>
  <c r="F92"/>
  <c r="E92"/>
  <c r="D92"/>
  <c r="C92"/>
  <c r="H89"/>
  <c r="G89"/>
  <c r="F89"/>
  <c r="E89"/>
  <c r="D89"/>
  <c r="C89"/>
  <c r="H76"/>
  <c r="G76"/>
  <c r="F76"/>
  <c r="E76"/>
  <c r="D76"/>
  <c r="C76"/>
  <c r="H68"/>
  <c r="G68"/>
  <c r="F68"/>
  <c r="E68"/>
  <c r="D68"/>
  <c r="C68"/>
  <c r="H65"/>
  <c r="G65"/>
  <c r="F65"/>
  <c r="E65"/>
  <c r="D65"/>
  <c r="C65"/>
  <c r="D50"/>
  <c r="E50"/>
  <c r="F50"/>
  <c r="G50"/>
  <c r="H50"/>
  <c r="C50"/>
  <c r="C37"/>
  <c r="H40"/>
  <c r="G40"/>
  <c r="F40"/>
  <c r="E40"/>
  <c r="D40"/>
  <c r="C40"/>
  <c r="H37"/>
  <c r="G37"/>
  <c r="F37"/>
  <c r="E37"/>
  <c r="D37"/>
  <c r="H24"/>
  <c r="G24"/>
  <c r="F24"/>
  <c r="E24"/>
  <c r="D24"/>
  <c r="C24"/>
  <c r="H16"/>
  <c r="G16"/>
  <c r="F16"/>
  <c r="E16"/>
  <c r="D16"/>
  <c r="C16"/>
  <c r="H13"/>
  <c r="G13"/>
  <c r="F13"/>
  <c r="E13"/>
  <c r="D13"/>
  <c r="C13"/>
  <c r="E248"/>
  <c r="F248"/>
  <c r="G248"/>
  <c r="H248"/>
  <c r="H219"/>
  <c r="G219"/>
  <c r="F219"/>
  <c r="E219"/>
  <c r="D219"/>
  <c r="C219"/>
  <c r="H194"/>
  <c r="G194"/>
  <c r="F194"/>
  <c r="E194"/>
  <c r="D194"/>
  <c r="C194"/>
  <c r="D167"/>
  <c r="E167"/>
  <c r="F167"/>
  <c r="G167"/>
  <c r="H167"/>
  <c r="C167"/>
  <c r="H139"/>
  <c r="G139"/>
  <c r="F139"/>
  <c r="E139"/>
  <c r="D139"/>
  <c r="C139"/>
  <c r="D83"/>
  <c r="E83"/>
  <c r="F83"/>
  <c r="G83"/>
  <c r="H83"/>
  <c r="C83"/>
  <c r="H249" l="1"/>
  <c r="D220"/>
  <c r="H140"/>
  <c r="E220"/>
  <c r="G249"/>
  <c r="E249"/>
  <c r="D249"/>
  <c r="H220"/>
  <c r="G195"/>
  <c r="E195"/>
  <c r="D140"/>
  <c r="G140"/>
  <c r="E110"/>
  <c r="H110"/>
  <c r="F140"/>
  <c r="E140"/>
  <c r="F195"/>
  <c r="F220"/>
  <c r="F249"/>
  <c r="D110"/>
  <c r="G220"/>
  <c r="D195"/>
  <c r="H195"/>
  <c r="C195"/>
  <c r="G110"/>
  <c r="F110"/>
  <c r="G168"/>
  <c r="F168"/>
  <c r="E168"/>
  <c r="C168"/>
  <c r="D168"/>
  <c r="H168"/>
  <c r="C84"/>
  <c r="D84"/>
  <c r="H84"/>
  <c r="E84"/>
  <c r="G84"/>
  <c r="F84"/>
  <c r="J83" l="1"/>
  <c r="J76"/>
  <c r="C31"/>
  <c r="E31"/>
  <c r="F31"/>
  <c r="G31"/>
  <c r="H31"/>
  <c r="D31"/>
  <c r="I56" i="7"/>
  <c r="H14"/>
  <c r="H10"/>
  <c r="H3"/>
  <c r="H233" i="2"/>
  <c r="H275" i="1"/>
  <c r="G275"/>
  <c r="F275"/>
  <c r="E275"/>
  <c r="D275"/>
  <c r="C275"/>
  <c r="G60" l="1"/>
  <c r="J40" s="1"/>
  <c r="F60"/>
  <c r="E60"/>
  <c r="H60"/>
  <c r="D60"/>
  <c r="F32"/>
  <c r="H32"/>
  <c r="D32"/>
  <c r="E32"/>
  <c r="G32"/>
  <c r="J31" s="1"/>
  <c r="F276"/>
  <c r="G276"/>
  <c r="J257" s="1"/>
  <c r="E276"/>
  <c r="J92"/>
  <c r="J177"/>
  <c r="D276"/>
  <c r="H276"/>
  <c r="J148"/>
  <c r="J194"/>
  <c r="J248"/>
  <c r="J200"/>
  <c r="J219"/>
  <c r="J229"/>
  <c r="J226"/>
  <c r="J139"/>
  <c r="J212"/>
  <c r="J203"/>
  <c r="J239"/>
  <c r="J267" l="1"/>
  <c r="J254"/>
  <c r="J275"/>
  <c r="J109"/>
  <c r="J50"/>
  <c r="D277"/>
  <c r="D278" s="1"/>
  <c r="F277"/>
  <c r="F278" s="1"/>
  <c r="E277"/>
  <c r="E278" s="1"/>
  <c r="J13"/>
  <c r="J173"/>
  <c r="J16"/>
  <c r="H277"/>
  <c r="H278" s="1"/>
  <c r="J158"/>
  <c r="J145"/>
  <c r="J89"/>
  <c r="J167"/>
  <c r="J24"/>
  <c r="J101"/>
  <c r="J185"/>
  <c r="J37"/>
  <c r="J59"/>
  <c r="G277"/>
  <c r="G278" s="1"/>
  <c r="J130"/>
  <c r="J119"/>
  <c r="J115"/>
  <c r="J68"/>
  <c r="J65"/>
  <c r="D279" l="1"/>
  <c r="E279"/>
  <c r="F279"/>
  <c r="C60" l="1"/>
</calcChain>
</file>

<file path=xl/sharedStrings.xml><?xml version="1.0" encoding="utf-8"?>
<sst xmlns="http://schemas.openxmlformats.org/spreadsheetml/2006/main" count="1103" uniqueCount="444">
  <si>
    <t>Утвеждаю:</t>
  </si>
  <si>
    <t>завтрак 350</t>
  </si>
  <si>
    <t>граммы не менее</t>
  </si>
  <si>
    <t>Руководитель</t>
  </si>
  <si>
    <t>2 завтрак 100</t>
  </si>
  <si>
    <t>учреждения</t>
  </si>
  <si>
    <t>(подпись)        (расшифровка подписи)</t>
  </si>
  <si>
    <t>обед 450</t>
  </si>
  <si>
    <t>полдник 200</t>
  </si>
  <si>
    <t>ужин 400</t>
  </si>
  <si>
    <t>2 ужин 100</t>
  </si>
  <si>
    <t>Прием пищи</t>
  </si>
  <si>
    <t>Наименование блюда</t>
  </si>
  <si>
    <t>Выход блюда</t>
  </si>
  <si>
    <t>Пищевые вещества, (г)</t>
  </si>
  <si>
    <t>Энергетическая ценность (ккал)</t>
  </si>
  <si>
    <t>Витамин C</t>
  </si>
  <si>
    <t>№ рецептуры</t>
  </si>
  <si>
    <t>Б</t>
  </si>
  <si>
    <t>Ж</t>
  </si>
  <si>
    <t>У</t>
  </si>
  <si>
    <t>День 1</t>
  </si>
  <si>
    <t>завтрак:</t>
  </si>
  <si>
    <t>Бутерброд с яйцом</t>
  </si>
  <si>
    <t>5/2003</t>
  </si>
  <si>
    <t>Кофейный напиток с молоком</t>
  </si>
  <si>
    <t>Итого:</t>
  </si>
  <si>
    <t>2 завтрак:</t>
  </si>
  <si>
    <t>Бананы свежие</t>
  </si>
  <si>
    <t>338/2015</t>
  </si>
  <si>
    <t>обед:</t>
  </si>
  <si>
    <t>Салат из моркови с зеленым горошком</t>
  </si>
  <si>
    <t>11/2004</t>
  </si>
  <si>
    <t>Кнели из кур с рисом</t>
  </si>
  <si>
    <t>329/2016</t>
  </si>
  <si>
    <t>Соус молочный</t>
  </si>
  <si>
    <t>219/2004</t>
  </si>
  <si>
    <t>Капуста тушеная</t>
  </si>
  <si>
    <t>254/2016</t>
  </si>
  <si>
    <t>Компот из консервированных плодов</t>
  </si>
  <si>
    <t>395/2016</t>
  </si>
  <si>
    <t>Хлеб пшеничный</t>
  </si>
  <si>
    <t>ф</t>
  </si>
  <si>
    <t>Хлеб ржаной</t>
  </si>
  <si>
    <t>уплотнен-ный полдник:</t>
  </si>
  <si>
    <t>Икра овощная</t>
  </si>
  <si>
    <t>56/2016</t>
  </si>
  <si>
    <t>Рыба, припущенная в молоке</t>
  </si>
  <si>
    <t>Картофельное пюре</t>
  </si>
  <si>
    <t>339/2016</t>
  </si>
  <si>
    <t>Пирожки печеные с мясом, луком</t>
  </si>
  <si>
    <t>497/494/2016</t>
  </si>
  <si>
    <t>Молоко кипяченое</t>
  </si>
  <si>
    <t>419/2016</t>
  </si>
  <si>
    <t>Итого за первый день</t>
  </si>
  <si>
    <t>День 2</t>
  </si>
  <si>
    <t>Бутерброд с маслом</t>
  </si>
  <si>
    <t>1/2016</t>
  </si>
  <si>
    <t>Какао с молоком</t>
  </si>
  <si>
    <t>180</t>
  </si>
  <si>
    <t>416/2016</t>
  </si>
  <si>
    <t>Яблоки свежие</t>
  </si>
  <si>
    <t>Сок фруктовый</t>
  </si>
  <si>
    <t>705/2016</t>
  </si>
  <si>
    <t>Огурцы соленые</t>
  </si>
  <si>
    <t>71/2016</t>
  </si>
  <si>
    <t>330/2016</t>
  </si>
  <si>
    <t>Итого за второй день</t>
  </si>
  <si>
    <t>День 3</t>
  </si>
  <si>
    <t>Бутерброд с повидлом</t>
  </si>
  <si>
    <t>2/2016</t>
  </si>
  <si>
    <t>Суп молочный с пшеном</t>
  </si>
  <si>
    <t>101/2016</t>
  </si>
  <si>
    <t>Чай с молоком</t>
  </si>
  <si>
    <t>413/2016</t>
  </si>
  <si>
    <t>Виноград свежий</t>
  </si>
  <si>
    <t>Помидоры свежие</t>
  </si>
  <si>
    <t>Картофель отварной</t>
  </si>
  <si>
    <t>336/2016</t>
  </si>
  <si>
    <t>Компот из кураги</t>
  </si>
  <si>
    <t>394/2016</t>
  </si>
  <si>
    <t>Омлет с сыром</t>
  </si>
  <si>
    <t>150</t>
  </si>
  <si>
    <t>230/2016</t>
  </si>
  <si>
    <t>34/2016</t>
  </si>
  <si>
    <t>Печенье</t>
  </si>
  <si>
    <t>Сок яблочный</t>
  </si>
  <si>
    <t>Итого за третий день</t>
  </si>
  <si>
    <t>День 4</t>
  </si>
  <si>
    <t>Апельсины свежие</t>
  </si>
  <si>
    <t>338/2016</t>
  </si>
  <si>
    <t>Огурцы свежие</t>
  </si>
  <si>
    <t>71/2015</t>
  </si>
  <si>
    <t>Печень по строгановски</t>
  </si>
  <si>
    <t>255/2015</t>
  </si>
  <si>
    <t>Каша гречневая рассыпчатая</t>
  </si>
  <si>
    <t>Кисель из повидла</t>
  </si>
  <si>
    <t>401/2016</t>
  </si>
  <si>
    <t>Соус клюквенный</t>
  </si>
  <si>
    <t>379/2016</t>
  </si>
  <si>
    <t>Пюре морковное</t>
  </si>
  <si>
    <t>341/2016</t>
  </si>
  <si>
    <t>Пирожки печеные с рисом, яйцом</t>
  </si>
  <si>
    <t>437/499/2016</t>
  </si>
  <si>
    <t>Кефир</t>
  </si>
  <si>
    <t>Итого за четвертый день</t>
  </si>
  <si>
    <t>День 5</t>
  </si>
  <si>
    <t>Суп молочный с хлопьями овсянными «Геркулес»</t>
  </si>
  <si>
    <t>Кисель молочный</t>
  </si>
  <si>
    <t>402/2016</t>
  </si>
  <si>
    <t>Груши свежие</t>
  </si>
  <si>
    <t>Суп-пюре из картофеля</t>
  </si>
  <si>
    <t>106/2016</t>
  </si>
  <si>
    <t>Рыба отварная с маслом</t>
  </si>
  <si>
    <t>136/2004</t>
  </si>
  <si>
    <t>Картофель отварной в молоке</t>
  </si>
  <si>
    <t>337/2016</t>
  </si>
  <si>
    <t>Компот из вишни</t>
  </si>
  <si>
    <t>390/2016</t>
  </si>
  <si>
    <t>Икра кабачковая для детского питания</t>
  </si>
  <si>
    <t>57/2016</t>
  </si>
  <si>
    <t>Пудинг из говядины</t>
  </si>
  <si>
    <t>307/2016</t>
  </si>
  <si>
    <t>Соус сметанный натуральный</t>
  </si>
  <si>
    <t>227/2004</t>
  </si>
  <si>
    <t>Пюре из свеклы</t>
  </si>
  <si>
    <t>342/2016</t>
  </si>
  <si>
    <t>Блины</t>
  </si>
  <si>
    <t>396/2015</t>
  </si>
  <si>
    <t>Масло сливочное</t>
  </si>
  <si>
    <t>Чай с вареньем</t>
  </si>
  <si>
    <t>180/15</t>
  </si>
  <si>
    <t>411/2016</t>
  </si>
  <si>
    <t>Итого за пятый день</t>
  </si>
  <si>
    <t>День 6</t>
  </si>
  <si>
    <t>Икра морковная</t>
  </si>
  <si>
    <t>211/2004</t>
  </si>
  <si>
    <t>Компот из плодов сушеных /чернослив/</t>
  </si>
  <si>
    <t>348/2015</t>
  </si>
  <si>
    <t>Зеленый горошек отварной для подгарнировки</t>
  </si>
  <si>
    <t>196/2004</t>
  </si>
  <si>
    <t>Сдоба обыкновенная</t>
  </si>
  <si>
    <t>Итого за шестой день</t>
  </si>
  <si>
    <t>День 7</t>
  </si>
  <si>
    <t>Суп молочный с ячневой крупой</t>
  </si>
  <si>
    <t>Какао с молоком сгущенным</t>
  </si>
  <si>
    <t>383/2015</t>
  </si>
  <si>
    <t>Салат из свежих помидоров и огурцов/ лук зеленый/</t>
  </si>
  <si>
    <t>15/2016</t>
  </si>
  <si>
    <t>Суп картофельный с клецками</t>
  </si>
  <si>
    <t>91/2016</t>
  </si>
  <si>
    <t>Свекла тушенная в сметанном соусе</t>
  </si>
  <si>
    <t>358/2016</t>
  </si>
  <si>
    <t>Молоко сгущенное</t>
  </si>
  <si>
    <t>Итого за седьмой день</t>
  </si>
  <si>
    <t>День 8</t>
  </si>
  <si>
    <t>Каша молочная «Дружба»</t>
  </si>
  <si>
    <t>84/2004</t>
  </si>
  <si>
    <t>Мандарины свежие</t>
  </si>
  <si>
    <t>Салат картофельный с зеленым горошком</t>
  </si>
  <si>
    <t>23/2004</t>
  </si>
  <si>
    <t>87/2016</t>
  </si>
  <si>
    <t>Компот из фруктов сушеных</t>
  </si>
  <si>
    <t>Салат из моркови с черносливом</t>
  </si>
  <si>
    <t>39/2016</t>
  </si>
  <si>
    <t>Итого за восьмой день</t>
  </si>
  <si>
    <t>День 9</t>
  </si>
  <si>
    <t>Бутерброд с сыром</t>
  </si>
  <si>
    <t>3/2016</t>
  </si>
  <si>
    <t>Суп с рыбными консервами</t>
  </si>
  <si>
    <t>95/2016</t>
  </si>
  <si>
    <t>Кисель из сока</t>
  </si>
  <si>
    <t>400/2016</t>
  </si>
  <si>
    <t>Пудинг из творога с яблоками</t>
  </si>
  <si>
    <t>Соус сметанный</t>
  </si>
  <si>
    <t>1/30</t>
  </si>
  <si>
    <t>372/2016</t>
  </si>
  <si>
    <t>Капуста, тушеная в молоке</t>
  </si>
  <si>
    <t>355/2016</t>
  </si>
  <si>
    <t>Вафли с начинкой неглазированные</t>
  </si>
  <si>
    <t>Итого за девятый день</t>
  </si>
  <si>
    <t>День 10</t>
  </si>
  <si>
    <t>Суп молочный манный</t>
  </si>
  <si>
    <t>99/2016</t>
  </si>
  <si>
    <t>Салат из свеклы</t>
  </si>
  <si>
    <t>Компот из изюма</t>
  </si>
  <si>
    <t>Морковь, тушенная с черносливом</t>
  </si>
  <si>
    <t>353/2016</t>
  </si>
  <si>
    <t>Пирожки печеные с мясом, рисом</t>
  </si>
  <si>
    <t>437/495/2016</t>
  </si>
  <si>
    <t>Итого за десятый день</t>
  </si>
  <si>
    <t>Итого за весь период</t>
  </si>
  <si>
    <t>Среднее значение за период</t>
  </si>
  <si>
    <t>Содержание белков, жиров, углеводов в меню за период в % от калорийности</t>
  </si>
  <si>
    <t xml:space="preserve"> 12 - 15</t>
  </si>
  <si>
    <t xml:space="preserve"> 55 - 60</t>
  </si>
  <si>
    <t>Запеканка из макарон с яблоками</t>
  </si>
  <si>
    <t>Запеканка из творога с морковью</t>
  </si>
  <si>
    <t>Суп молочный с хлопьями овсяными "Геркулес"</t>
  </si>
  <si>
    <t>Пюре из моркови</t>
  </si>
  <si>
    <t>150/10</t>
  </si>
  <si>
    <t>Компот из плодов сущеных /чернослив/</t>
  </si>
  <si>
    <t>Томаты в собственном соке</t>
  </si>
  <si>
    <t>Салат картофельный с солеными огурцами</t>
  </si>
  <si>
    <t>23/2016</t>
  </si>
  <si>
    <t>Салат из свеклы с яблоками</t>
  </si>
  <si>
    <t>36/2016</t>
  </si>
  <si>
    <t>Салат из помидоров свежих</t>
  </si>
  <si>
    <t>18/2004</t>
  </si>
  <si>
    <t>Салат из белокачанной капусты с помидорами и огурцами</t>
  </si>
  <si>
    <t>5/2004</t>
  </si>
  <si>
    <t>Печень по-строгановски</t>
  </si>
  <si>
    <t>Суп картофельный с бобовыми/ мясо отварное к супу/</t>
  </si>
  <si>
    <t>Сок абрикосовый</t>
  </si>
  <si>
    <t>Салат из свежих огурцов</t>
  </si>
  <si>
    <t>15/2004</t>
  </si>
  <si>
    <t>Повидло</t>
  </si>
  <si>
    <t>Морковь, тушенная в сметанном соусе</t>
  </si>
  <si>
    <t>352/2016</t>
  </si>
  <si>
    <t>Бутерброд с джемом</t>
  </si>
  <si>
    <t>Суп картофельный с бобовыми / мясо к супу/</t>
  </si>
  <si>
    <t>Салат из квашеной капусты с яблоками</t>
  </si>
  <si>
    <t>8/2004</t>
  </si>
  <si>
    <t>Салат витаминный</t>
  </si>
  <si>
    <t>2/2004</t>
  </si>
  <si>
    <t>салат из моркови и яблок</t>
  </si>
  <si>
    <t>Джем</t>
  </si>
  <si>
    <t>Бутерброд с маслом сливочным</t>
  </si>
  <si>
    <t>Бутерброд с маслом сливочным и сыром</t>
  </si>
  <si>
    <t>Салат из консервированного горошка</t>
  </si>
  <si>
    <t>Салат из свежих помидор с луком репчатым</t>
  </si>
  <si>
    <t>Салат из свежих помидоров и огурцов с луком репчатым</t>
  </si>
  <si>
    <t>Салат из свежих овощей с яблоками</t>
  </si>
  <si>
    <t>Салат из белокочанной капусты с луком</t>
  </si>
  <si>
    <t>Салат из моркови с яблоками</t>
  </si>
  <si>
    <t>Салат из белокочанной капусты с морковью</t>
  </si>
  <si>
    <t>Салат из свеклы с солеными огурцами</t>
  </si>
  <si>
    <t>Салат из моркови с медом</t>
  </si>
  <si>
    <t>Икра баклажанная</t>
  </si>
  <si>
    <t>Икра кабачковая</t>
  </si>
  <si>
    <t>Икра свекольная</t>
  </si>
  <si>
    <t>Салат из свеклы с огурцами</t>
  </si>
  <si>
    <t>Салат из квашеной капусты с луком</t>
  </si>
  <si>
    <t>Чай с повидлом</t>
  </si>
  <si>
    <t>150/15</t>
  </si>
  <si>
    <t>Чай с джемом</t>
  </si>
  <si>
    <t>Чай с сахаром</t>
  </si>
  <si>
    <t>180/10</t>
  </si>
  <si>
    <t>Чай с медом</t>
  </si>
  <si>
    <t>Чай с лимоном</t>
  </si>
  <si>
    <t>180/10/7</t>
  </si>
  <si>
    <t>Компот из плодов сушеных</t>
  </si>
  <si>
    <t>перьмь</t>
  </si>
  <si>
    <t>235П</t>
  </si>
  <si>
    <t>Кисель из свежих ягод</t>
  </si>
  <si>
    <t>Рыба, тушеная с овощами</t>
  </si>
  <si>
    <t>Котлеты рыбные запеченые (с молоком)</t>
  </si>
  <si>
    <t>Шницель рыбный натуральный</t>
  </si>
  <si>
    <t>Рыба, запеченая с овощами</t>
  </si>
  <si>
    <t>Сосиски отварные</t>
  </si>
  <si>
    <t>Котлета рубленая из говядины (с молоком)</t>
  </si>
  <si>
    <t>Котлеты рубленые из птицы</t>
  </si>
  <si>
    <t>Картофель отварной с маслом</t>
  </si>
  <si>
    <t>Картофельное пюре с морковью</t>
  </si>
  <si>
    <t>Пюре из овощей</t>
  </si>
  <si>
    <t>Рис припущенный</t>
  </si>
  <si>
    <t>Соус молочный (для подачи к блюду)</t>
  </si>
  <si>
    <t>Соус сметанный №367</t>
  </si>
  <si>
    <t>Соус белый основной</t>
  </si>
  <si>
    <t>Соус абрикосовый</t>
  </si>
  <si>
    <t>Булочка Веснушка</t>
  </si>
  <si>
    <t>Булочка Осенняя</t>
  </si>
  <si>
    <t>СанПин 2.3/2.4.3590/20</t>
  </si>
  <si>
    <t>95%</t>
  </si>
  <si>
    <t>обед</t>
  </si>
  <si>
    <t>Чай  с сахаром</t>
  </si>
  <si>
    <t>хлеб ржаной</t>
  </si>
  <si>
    <t>Йогурт</t>
  </si>
  <si>
    <t>1</t>
  </si>
  <si>
    <t>411</t>
  </si>
  <si>
    <t>338</t>
  </si>
  <si>
    <t>99</t>
  </si>
  <si>
    <t>393</t>
  </si>
  <si>
    <t>420</t>
  </si>
  <si>
    <t>Кофе с молоком</t>
  </si>
  <si>
    <t>101</t>
  </si>
  <si>
    <t>2</t>
  </si>
  <si>
    <t>414</t>
  </si>
  <si>
    <t>Итого</t>
  </si>
  <si>
    <t>Бутерброд с маслом и яйцом</t>
  </si>
  <si>
    <t>5</t>
  </si>
  <si>
    <t>413</t>
  </si>
  <si>
    <t>71</t>
  </si>
  <si>
    <t>Возрастная категория: 3-7 года</t>
  </si>
  <si>
    <t>Суп молочный гречневый</t>
  </si>
  <si>
    <t>3</t>
  </si>
  <si>
    <t>итого</t>
  </si>
  <si>
    <t>418</t>
  </si>
  <si>
    <t>394</t>
  </si>
  <si>
    <t>Вафли</t>
  </si>
  <si>
    <t>412</t>
  </si>
  <si>
    <t>419</t>
  </si>
  <si>
    <t>Сок</t>
  </si>
  <si>
    <t>336</t>
  </si>
  <si>
    <t>395</t>
  </si>
  <si>
    <t>54-62</t>
  </si>
  <si>
    <t>30-32</t>
  </si>
  <si>
    <t>60-69</t>
  </si>
  <si>
    <t>1800-2070</t>
  </si>
  <si>
    <t>73</t>
  </si>
  <si>
    <t>Яблоко</t>
  </si>
  <si>
    <t>348</t>
  </si>
  <si>
    <t>134</t>
  </si>
  <si>
    <t>Чай с  молоком</t>
  </si>
  <si>
    <t>91</t>
  </si>
  <si>
    <t>Груша</t>
  </si>
  <si>
    <t>Компот из смеси с/ф</t>
  </si>
  <si>
    <t xml:space="preserve">Груша </t>
  </si>
  <si>
    <t>110</t>
  </si>
  <si>
    <t>Огурец соленый</t>
  </si>
  <si>
    <t>70</t>
  </si>
  <si>
    <t>Банан</t>
  </si>
  <si>
    <t>86</t>
  </si>
  <si>
    <t>Бананы</t>
  </si>
  <si>
    <t>Суп молочный ячневый</t>
  </si>
  <si>
    <t>520</t>
  </si>
  <si>
    <t>Энер.Ц . (ккал)</t>
  </si>
  <si>
    <t>№ рец.</t>
  </si>
  <si>
    <t>Наим. блюда</t>
  </si>
  <si>
    <t>Овсяный</t>
  </si>
  <si>
    <t>Манный</t>
  </si>
  <si>
    <t>С пшеном</t>
  </si>
  <si>
    <t>Ячневый</t>
  </si>
  <si>
    <t>С мак.изделиями</t>
  </si>
  <si>
    <t>416</t>
  </si>
  <si>
    <t>95</t>
  </si>
  <si>
    <t>Компот из консерв.плодов</t>
  </si>
  <si>
    <t>Суп с рыб.консер.</t>
  </si>
  <si>
    <t>245</t>
  </si>
  <si>
    <t>299</t>
  </si>
  <si>
    <t>Суп картофельный с крупой</t>
  </si>
  <si>
    <t>Суп молочный перловый</t>
  </si>
  <si>
    <t>330</t>
  </si>
  <si>
    <t>63</t>
  </si>
  <si>
    <t>Суп молочный овсянный</t>
  </si>
  <si>
    <t>Мандарины</t>
  </si>
  <si>
    <t>Свекольник</t>
  </si>
  <si>
    <t>98</t>
  </si>
  <si>
    <t>84</t>
  </si>
  <si>
    <t>34</t>
  </si>
  <si>
    <t>449</t>
  </si>
  <si>
    <t>88</t>
  </si>
  <si>
    <t>322</t>
  </si>
  <si>
    <t>339</t>
  </si>
  <si>
    <t>Оладьи из печени</t>
  </si>
  <si>
    <t>282</t>
  </si>
  <si>
    <t>Рис с овощами</t>
  </si>
  <si>
    <t>334</t>
  </si>
  <si>
    <t>Тефтели рыбные</t>
  </si>
  <si>
    <t>292</t>
  </si>
  <si>
    <t>354</t>
  </si>
  <si>
    <t>332</t>
  </si>
  <si>
    <t>137</t>
  </si>
  <si>
    <t>Рассольник домашний</t>
  </si>
  <si>
    <t>81</t>
  </si>
  <si>
    <t>293</t>
  </si>
  <si>
    <t>22</t>
  </si>
  <si>
    <t>252</t>
  </si>
  <si>
    <t>311</t>
  </si>
  <si>
    <t>Бутерброд с медом</t>
  </si>
  <si>
    <t>492</t>
  </si>
  <si>
    <t>244</t>
  </si>
  <si>
    <t>390</t>
  </si>
  <si>
    <t>379</t>
  </si>
  <si>
    <t>Рыба в сметанном соусе</t>
  </si>
  <si>
    <t>143</t>
  </si>
  <si>
    <t>Компот из смородины (с)</t>
  </si>
  <si>
    <t>Овощи в молочном соусе</t>
  </si>
  <si>
    <t>350</t>
  </si>
  <si>
    <t>Пирожок с мясом и луком</t>
  </si>
  <si>
    <t>437,494</t>
  </si>
  <si>
    <t>Макароны отварные</t>
  </si>
  <si>
    <t>335</t>
  </si>
  <si>
    <t>Котлета куриная</t>
  </si>
  <si>
    <t>Вареники ленивые</t>
  </si>
  <si>
    <t>243</t>
  </si>
  <si>
    <t>Салат из моркови с сахаром</t>
  </si>
  <si>
    <t>42</t>
  </si>
  <si>
    <t>Кисель из варенья (с)</t>
  </si>
  <si>
    <t>100</t>
  </si>
  <si>
    <t>145</t>
  </si>
  <si>
    <t>Биточек мясной</t>
  </si>
  <si>
    <t>230</t>
  </si>
  <si>
    <t>Молоко</t>
  </si>
  <si>
    <t>№ п/п</t>
  </si>
  <si>
    <t>Наименование</t>
  </si>
  <si>
    <t>Кол-во</t>
  </si>
  <si>
    <t>Цена</t>
  </si>
  <si>
    <t>Сумма</t>
  </si>
  <si>
    <t>Ведро п/э с крышкой</t>
  </si>
  <si>
    <t>ИТОГО:</t>
  </si>
  <si>
    <r>
      <t>"</t>
    </r>
    <r>
      <rPr>
        <u/>
        <sz val="11"/>
        <color rgb="FF000000"/>
        <rFont val="Arial Cyr"/>
        <charset val="204"/>
      </rPr>
      <t xml:space="preserve">        "                                         г.</t>
    </r>
  </si>
  <si>
    <r>
      <rPr>
        <sz val="11"/>
        <color rgb="FF000000"/>
        <rFont val="Arial Cyr"/>
        <charset val="204"/>
      </rPr>
      <t>От кого:</t>
    </r>
    <r>
      <rPr>
        <u/>
        <sz val="11"/>
        <color rgb="FF000000"/>
        <rFont val="Arial Cyr"/>
        <charset val="204"/>
      </rPr>
      <t xml:space="preserve"> МБДОУ "Детский сад №                            </t>
    </r>
  </si>
  <si>
    <r>
      <t>Кому:</t>
    </r>
    <r>
      <rPr>
        <u/>
        <sz val="11"/>
        <color rgb="FF000000"/>
        <rFont val="Arial Cyr"/>
        <charset val="204"/>
      </rPr>
      <t xml:space="preserve"> ИП Марьясов А.В. </t>
    </r>
    <r>
      <rPr>
        <sz val="11"/>
        <color rgb="FF000000"/>
        <rFont val="Arial Cyr"/>
        <charset val="204"/>
      </rPr>
      <t xml:space="preserve">                                              </t>
    </r>
  </si>
  <si>
    <r>
      <t>Всего мест:</t>
    </r>
    <r>
      <rPr>
        <u/>
        <sz val="11"/>
        <color rgb="FF000000"/>
        <rFont val="Arial Cyr"/>
        <charset val="204"/>
      </rPr>
      <t xml:space="preserve"> .                                                                          </t>
    </r>
  </si>
  <si>
    <r>
      <t>Сдал:</t>
    </r>
    <r>
      <rPr>
        <u/>
        <sz val="11"/>
        <color rgb="FF000000"/>
        <rFont val="Arial Cyr"/>
        <charset val="204"/>
      </rPr>
      <t xml:space="preserve">                                      .                                                </t>
    </r>
  </si>
  <si>
    <r>
      <t>Принял:</t>
    </r>
    <r>
      <rPr>
        <u/>
        <sz val="11"/>
        <color rgb="FF000000"/>
        <rFont val="Arial Cyr"/>
        <charset val="204"/>
      </rPr>
      <t xml:space="preserve">                                                                      .</t>
    </r>
  </si>
  <si>
    <r>
      <t>НАКЛАДНАЯ №</t>
    </r>
    <r>
      <rPr>
        <b/>
        <u/>
        <sz val="11"/>
        <color rgb="FF000000"/>
        <rFont val="Arial Cyr"/>
        <charset val="204"/>
      </rPr>
      <t xml:space="preserve">      .</t>
    </r>
    <r>
      <rPr>
        <u/>
        <sz val="11"/>
        <color rgb="FF000000"/>
        <rFont val="Arial Cyr"/>
        <charset val="204"/>
      </rPr>
      <t xml:space="preserve"> </t>
    </r>
    <r>
      <rPr>
        <sz val="11"/>
        <color rgb="FF000000"/>
        <rFont val="Arial Cyr"/>
        <charset val="204"/>
      </rPr>
      <t xml:space="preserve">    </t>
    </r>
    <r>
      <rPr>
        <u/>
        <sz val="11"/>
        <color rgb="FF000000"/>
        <rFont val="Arial Cyr"/>
        <charset val="204"/>
      </rPr>
      <t xml:space="preserve">          </t>
    </r>
  </si>
  <si>
    <r>
      <t>На сумму:</t>
    </r>
    <r>
      <rPr>
        <u/>
        <sz val="11"/>
        <color rgb="FF000000"/>
        <rFont val="Arial Cyr"/>
        <charset val="204"/>
      </rPr>
      <t xml:space="preserve">                                                    руб.          коп.</t>
    </r>
  </si>
  <si>
    <t>2024 г.</t>
  </si>
  <si>
    <t>315</t>
  </si>
  <si>
    <t>Суп молочный овсяный</t>
  </si>
  <si>
    <t>Суп картоф.с бобовыми</t>
  </si>
  <si>
    <t>Каша гречневая</t>
  </si>
  <si>
    <t>Тефтели мясные</t>
  </si>
  <si>
    <t>Сельдь соленая</t>
  </si>
  <si>
    <t>Суп молочный рисовый</t>
  </si>
  <si>
    <t>Кисель из сока плодового</t>
  </si>
  <si>
    <t>Соус фруктовый</t>
  </si>
  <si>
    <t>Апельсины</t>
  </si>
  <si>
    <t>Щи из свеж.кап.с картофелем</t>
  </si>
  <si>
    <t>Свекла с соленым огурцом</t>
  </si>
  <si>
    <t>Запеканка карт.с мясом</t>
  </si>
  <si>
    <t>Соус томатный</t>
  </si>
  <si>
    <t>Капуста квашеная с луком</t>
  </si>
  <si>
    <t>Рагу из овощей</t>
  </si>
  <si>
    <t>Булочка дорожная</t>
  </si>
  <si>
    <t>Апельсин</t>
  </si>
  <si>
    <t>Рассольник ленинградский</t>
  </si>
  <si>
    <t>Свекла с чесноком</t>
  </si>
  <si>
    <t>Лапшевник</t>
  </si>
  <si>
    <t>Булочка Российская</t>
  </si>
  <si>
    <t>457</t>
  </si>
  <si>
    <t xml:space="preserve">Суп молочный с мак.изделиями </t>
  </si>
  <si>
    <t>Плов из отврной говядины</t>
  </si>
  <si>
    <t>Компот из черной смородины</t>
  </si>
  <si>
    <t>Свекла с черносливом</t>
  </si>
  <si>
    <t xml:space="preserve">                                      А.А.Покидюк</t>
  </si>
  <si>
    <t>февраля</t>
  </si>
  <si>
    <t xml:space="preserve">Примерное меню на период с  19.02.2024г.           по 01.03.2024г.  </t>
  </si>
  <si>
    <t>Щи из свежей капусты с картофелем</t>
  </si>
  <si>
    <t>Птица тушеная с овощами</t>
  </si>
  <si>
    <t>Коржик молочный</t>
  </si>
  <si>
    <t>пудинг творожный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</si>
</sst>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0.0"/>
    <numFmt numFmtId="165" formatCode="#,##0.00&quot; &quot;[$руб.-419];[Red]&quot;-&quot;#,##0.00&quot; &quot;[$руб.-419]"/>
    <numFmt numFmtId="166" formatCode="_-* #,##0_р_._-;\-* #,##0_р_._-;_-* &quot;-&quot;??_р_._-;_-@_-"/>
  </numFmts>
  <fonts count="28">
    <font>
      <sz val="11"/>
      <color rgb="FF000000"/>
      <name val="Arial Cyr"/>
      <charset val="204"/>
    </font>
    <font>
      <b/>
      <i/>
      <sz val="16"/>
      <color rgb="FF000000"/>
      <name val="Arial Cyr"/>
      <charset val="204"/>
    </font>
    <font>
      <b/>
      <i/>
      <u/>
      <sz val="11"/>
      <color rgb="FF000000"/>
      <name val="Arial Cyr"/>
      <charset val="204"/>
    </font>
    <font>
      <b/>
      <sz val="10"/>
      <color rgb="FF000000"/>
      <name val="Arial1"/>
      <charset val="204"/>
    </font>
    <font>
      <sz val="10"/>
      <color rgb="FF000000"/>
      <name val="Arial1"/>
      <charset val="204"/>
    </font>
    <font>
      <sz val="10"/>
      <color rgb="FF000000"/>
      <name val="Arial2"/>
      <charset val="204"/>
    </font>
    <font>
      <sz val="9"/>
      <color rgb="FF000000"/>
      <name val="Arial"/>
      <family val="2"/>
      <charset val="204"/>
    </font>
    <font>
      <sz val="8"/>
      <color rgb="FF000000"/>
      <name val="Arial1"/>
      <charset val="204"/>
    </font>
    <font>
      <b/>
      <sz val="10"/>
      <color rgb="FF000000"/>
      <name val="Arial Cyr"/>
      <charset val="204"/>
    </font>
    <font>
      <b/>
      <sz val="10"/>
      <color rgb="FF000000"/>
      <name val="Arial2"/>
      <charset val="204"/>
    </font>
    <font>
      <b/>
      <sz val="10"/>
      <color rgb="FF0000FF"/>
      <name val="Arial2"/>
      <charset val="204"/>
    </font>
    <font>
      <sz val="10"/>
      <color rgb="FF000000"/>
      <name val="Arial4"/>
      <charset val="204"/>
    </font>
    <font>
      <sz val="11"/>
      <color rgb="FF000000"/>
      <name val="Arial2"/>
      <charset val="204"/>
    </font>
    <font>
      <sz val="10"/>
      <color rgb="FF000000"/>
      <name val="Arial3"/>
      <charset val="204"/>
    </font>
    <font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Arial5"/>
      <charset val="204"/>
    </font>
    <font>
      <sz val="10"/>
      <color rgb="FF000000"/>
      <name val="Arial31"/>
      <charset val="204"/>
    </font>
    <font>
      <b/>
      <i/>
      <sz val="10"/>
      <color rgb="FF0000FF"/>
      <name val="Arial2"/>
      <charset val="204"/>
    </font>
    <font>
      <b/>
      <sz val="10"/>
      <color rgb="FF000000"/>
      <name val="Arial3"/>
      <charset val="204"/>
    </font>
    <font>
      <sz val="11"/>
      <color rgb="FF000000"/>
      <name val="Arial3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 Cyr"/>
      <charset val="204"/>
    </font>
    <font>
      <sz val="11"/>
      <color theme="1"/>
      <name val="Arial"/>
      <family val="2"/>
      <charset val="204"/>
    </font>
    <font>
      <sz val="11"/>
      <color rgb="FF000000"/>
      <name val="Arial Cyr"/>
      <charset val="204"/>
    </font>
    <font>
      <u/>
      <sz val="11"/>
      <color rgb="FF000000"/>
      <name val="Arial Cyr"/>
      <charset val="204"/>
    </font>
    <font>
      <b/>
      <sz val="11"/>
      <color rgb="FF000000"/>
      <name val="Arial Cyr"/>
      <charset val="204"/>
    </font>
    <font>
      <b/>
      <u/>
      <sz val="11"/>
      <color rgb="FF000000"/>
      <name val="Arial Cyr"/>
      <charset val="204"/>
    </font>
  </fonts>
  <fills count="1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99FF"/>
        <bgColor rgb="FFFF99FF"/>
      </patternFill>
    </fill>
    <fill>
      <patternFill patternType="solid">
        <fgColor rgb="FF66FF99"/>
        <bgColor rgb="FF66FF99"/>
      </patternFill>
    </fill>
    <fill>
      <patternFill patternType="solid">
        <fgColor rgb="FFFF0000"/>
        <bgColor rgb="FFFF0000"/>
      </patternFill>
    </fill>
    <fill>
      <patternFill patternType="solid">
        <fgColor rgb="FF0084D1"/>
        <bgColor rgb="FF0084D1"/>
      </patternFill>
    </fill>
    <fill>
      <patternFill patternType="solid">
        <fgColor rgb="FF66CC99"/>
        <bgColor rgb="FF66CC99"/>
      </patternFill>
    </fill>
    <fill>
      <patternFill patternType="solid">
        <fgColor rgb="FFFF33FF"/>
        <bgColor rgb="FFFF33FF"/>
      </patternFill>
    </fill>
    <fill>
      <patternFill patternType="solid">
        <fgColor rgb="FFFFCC99"/>
        <bgColor rgb="FFFFCC99"/>
      </patternFill>
    </fill>
    <fill>
      <patternFill patternType="solid">
        <fgColor rgb="FFCCFFFF"/>
        <bgColor rgb="FFCC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CC99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0000"/>
      </patternFill>
    </fill>
    <fill>
      <patternFill patternType="solid">
        <fgColor theme="0"/>
        <bgColor rgb="FFCCFFFF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165" fontId="2" fillId="0" borderId="0" applyBorder="0" applyProtection="0"/>
    <xf numFmtId="43" fontId="24" fillId="0" borderId="0" applyFont="0" applyFill="0" applyBorder="0" applyAlignment="0" applyProtection="0"/>
  </cellStyleXfs>
  <cellXfs count="398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 applyAlignment="1">
      <alignment horizontal="center" vertical="top" wrapText="1"/>
    </xf>
    <xf numFmtId="2" fontId="5" fillId="0" borderId="0" xfId="0" applyNumberFormat="1" applyFont="1" applyFill="1" applyAlignment="1">
      <alignment horizontal="center" vertical="top" wrapText="1"/>
    </xf>
    <xf numFmtId="2" fontId="5" fillId="0" borderId="0" xfId="0" applyNumberFormat="1" applyFont="1" applyFill="1" applyAlignment="1">
      <alignment horizontal="center"/>
    </xf>
    <xf numFmtId="49" fontId="5" fillId="0" borderId="0" xfId="0" applyNumberFormat="1" applyFont="1" applyFill="1" applyAlignment="1">
      <alignment horizontal="center"/>
    </xf>
    <xf numFmtId="164" fontId="5" fillId="0" borderId="0" xfId="0" applyNumberFormat="1" applyFont="1" applyFill="1"/>
    <xf numFmtId="0" fontId="6" fillId="0" borderId="0" xfId="0" applyFont="1" applyFill="1"/>
    <xf numFmtId="0" fontId="0" fillId="0" borderId="0" xfId="0" applyFill="1"/>
    <xf numFmtId="0" fontId="7" fillId="0" borderId="0" xfId="0" applyFont="1" applyFill="1"/>
    <xf numFmtId="0" fontId="5" fillId="0" borderId="0" xfId="0" applyFont="1" applyFill="1" applyAlignment="1">
      <alignment horizontal="center"/>
    </xf>
    <xf numFmtId="0" fontId="8" fillId="0" borderId="0" xfId="0" applyFont="1" applyFill="1"/>
    <xf numFmtId="0" fontId="5" fillId="0" borderId="0" xfId="0" applyFont="1" applyFill="1"/>
    <xf numFmtId="2" fontId="9" fillId="0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/>
    <xf numFmtId="0" fontId="5" fillId="0" borderId="3" xfId="0" applyFont="1" applyFill="1" applyBorder="1" applyAlignment="1">
      <alignment horizontal="center"/>
    </xf>
    <xf numFmtId="2" fontId="5" fillId="0" borderId="3" xfId="0" applyNumberFormat="1" applyFont="1" applyFill="1" applyBorder="1" applyAlignment="1">
      <alignment horizontal="center"/>
    </xf>
    <xf numFmtId="49" fontId="5" fillId="0" borderId="3" xfId="0" applyNumberFormat="1" applyFont="1" applyFill="1" applyBorder="1" applyAlignment="1">
      <alignment horizontal="center"/>
    </xf>
    <xf numFmtId="0" fontId="5" fillId="0" borderId="3" xfId="0" applyFont="1" applyFill="1" applyBorder="1" applyAlignment="1">
      <alignment horizontal="left" vertical="center" wrapText="1"/>
    </xf>
    <xf numFmtId="2" fontId="5" fillId="2" borderId="3" xfId="0" applyNumberFormat="1" applyFont="1" applyFill="1" applyBorder="1" applyAlignment="1">
      <alignment horizontal="center"/>
    </xf>
    <xf numFmtId="0" fontId="9" fillId="0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49" fontId="9" fillId="0" borderId="3" xfId="0" applyNumberFormat="1" applyFont="1" applyFill="1" applyBorder="1" applyAlignment="1">
      <alignment horizontal="center"/>
    </xf>
    <xf numFmtId="0" fontId="5" fillId="0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2" fontId="5" fillId="0" borderId="3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9" fillId="2" borderId="3" xfId="0" applyFont="1" applyFill="1" applyBorder="1"/>
    <xf numFmtId="0" fontId="5" fillId="2" borderId="3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/>
    </xf>
    <xf numFmtId="49" fontId="5" fillId="2" borderId="3" xfId="0" applyNumberFormat="1" applyFont="1" applyFill="1" applyBorder="1" applyAlignment="1">
      <alignment horizontal="center"/>
    </xf>
    <xf numFmtId="0" fontId="0" fillId="2" borderId="0" xfId="0" applyFill="1"/>
    <xf numFmtId="0" fontId="5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/>
    </xf>
    <xf numFmtId="2" fontId="5" fillId="0" borderId="4" xfId="0" applyNumberFormat="1" applyFont="1" applyFill="1" applyBorder="1" applyAlignment="1">
      <alignment horizontal="center"/>
    </xf>
    <xf numFmtId="0" fontId="9" fillId="0" borderId="5" xfId="0" applyFont="1" applyFill="1" applyBorder="1"/>
    <xf numFmtId="0" fontId="5" fillId="0" borderId="3" xfId="0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49" fontId="5" fillId="0" borderId="6" xfId="0" applyNumberFormat="1" applyFont="1" applyFill="1" applyBorder="1" applyAlignment="1">
      <alignment horizontal="center"/>
    </xf>
    <xf numFmtId="49" fontId="9" fillId="0" borderId="6" xfId="0" applyNumberFormat="1" applyFont="1" applyFill="1" applyBorder="1" applyAlignment="1">
      <alignment horizontal="center"/>
    </xf>
    <xf numFmtId="0" fontId="9" fillId="2" borderId="3" xfId="0" applyFont="1" applyFill="1" applyBorder="1" applyAlignment="1">
      <alignment horizontal="left" wrapText="1"/>
    </xf>
    <xf numFmtId="0" fontId="5" fillId="2" borderId="3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/>
    </xf>
    <xf numFmtId="2" fontId="5" fillId="2" borderId="3" xfId="0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left" wrapText="1"/>
    </xf>
    <xf numFmtId="0" fontId="9" fillId="0" borderId="7" xfId="0" applyFont="1" applyFill="1" applyBorder="1" applyAlignment="1">
      <alignment horizontal="center"/>
    </xf>
    <xf numFmtId="2" fontId="9" fillId="0" borderId="7" xfId="0" applyNumberFormat="1" applyFont="1" applyFill="1" applyBorder="1" applyAlignment="1">
      <alignment horizontal="center"/>
    </xf>
    <xf numFmtId="0" fontId="9" fillId="0" borderId="7" xfId="0" applyFont="1" applyFill="1" applyBorder="1" applyAlignment="1">
      <alignment horizontal="left" vertical="center"/>
    </xf>
    <xf numFmtId="0" fontId="8" fillId="0" borderId="3" xfId="0" applyFont="1" applyFill="1" applyBorder="1"/>
    <xf numFmtId="0" fontId="8" fillId="2" borderId="3" xfId="0" applyFont="1" applyFill="1" applyBorder="1"/>
    <xf numFmtId="0" fontId="5" fillId="0" borderId="5" xfId="0" applyFont="1" applyFill="1" applyBorder="1" applyAlignment="1">
      <alignment horizontal="left" vertical="center"/>
    </xf>
    <xf numFmtId="2" fontId="5" fillId="0" borderId="0" xfId="0" applyNumberFormat="1" applyFont="1" applyAlignment="1">
      <alignment horizontal="center"/>
    </xf>
    <xf numFmtId="49" fontId="9" fillId="0" borderId="4" xfId="0" applyNumberFormat="1" applyFont="1" applyFill="1" applyBorder="1" applyAlignment="1">
      <alignment horizontal="center"/>
    </xf>
    <xf numFmtId="0" fontId="5" fillId="0" borderId="0" xfId="0" applyFont="1"/>
    <xf numFmtId="2" fontId="5" fillId="0" borderId="0" xfId="0" applyNumberFormat="1" applyFont="1"/>
    <xf numFmtId="49" fontId="5" fillId="0" borderId="7" xfId="0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2" fontId="5" fillId="0" borderId="7" xfId="0" applyNumberFormat="1" applyFont="1" applyFill="1" applyBorder="1" applyAlignment="1">
      <alignment horizontal="center"/>
    </xf>
    <xf numFmtId="0" fontId="9" fillId="0" borderId="3" xfId="0" applyFont="1" applyFill="1" applyBorder="1" applyAlignment="1">
      <alignment wrapText="1"/>
    </xf>
    <xf numFmtId="0" fontId="11" fillId="0" borderId="3" xfId="0" applyFont="1" applyBorder="1"/>
    <xf numFmtId="0" fontId="11" fillId="0" borderId="3" xfId="0" applyFont="1" applyBorder="1" applyAlignment="1">
      <alignment wrapText="1"/>
    </xf>
    <xf numFmtId="0" fontId="11" fillId="0" borderId="3" xfId="0" applyFont="1" applyBorder="1" applyAlignment="1">
      <alignment horizontal="center" vertical="center"/>
    </xf>
    <xf numFmtId="2" fontId="11" fillId="0" borderId="3" xfId="0" applyNumberFormat="1" applyFont="1" applyBorder="1" applyAlignment="1">
      <alignment horizontal="center" vertical="center"/>
    </xf>
    <xf numFmtId="0" fontId="11" fillId="0" borderId="0" xfId="0" applyFont="1"/>
    <xf numFmtId="2" fontId="9" fillId="2" borderId="3" xfId="0" applyNumberFormat="1" applyFont="1" applyFill="1" applyBorder="1" applyAlignment="1">
      <alignment horizontal="center"/>
    </xf>
    <xf numFmtId="0" fontId="5" fillId="0" borderId="3" xfId="0" applyFont="1" applyFill="1" applyBorder="1" applyAlignment="1">
      <alignment horizontal="left" wrapText="1"/>
    </xf>
    <xf numFmtId="0" fontId="9" fillId="0" borderId="3" xfId="0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/>
    </xf>
    <xf numFmtId="0" fontId="12" fillId="0" borderId="0" xfId="0" applyFont="1"/>
    <xf numFmtId="0" fontId="5" fillId="0" borderId="3" xfId="0" applyFont="1" applyBorder="1" applyAlignment="1">
      <alignment horizontal="center" vertical="center"/>
    </xf>
    <xf numFmtId="2" fontId="5" fillId="0" borderId="3" xfId="0" applyNumberFormat="1" applyFont="1" applyBorder="1" applyAlignment="1">
      <alignment horizontal="center" vertical="center"/>
    </xf>
    <xf numFmtId="0" fontId="13" fillId="2" borderId="3" xfId="0" applyFont="1" applyFill="1" applyBorder="1"/>
    <xf numFmtId="0" fontId="13" fillId="2" borderId="3" xfId="0" applyFont="1" applyFill="1" applyBorder="1" applyAlignment="1">
      <alignment wrapText="1"/>
    </xf>
    <xf numFmtId="0" fontId="13" fillId="2" borderId="3" xfId="0" applyFont="1" applyFill="1" applyBorder="1" applyAlignment="1">
      <alignment horizontal="center" vertical="center"/>
    </xf>
    <xf numFmtId="2" fontId="13" fillId="2" borderId="3" xfId="0" applyNumberFormat="1" applyFont="1" applyFill="1" applyBorder="1" applyAlignment="1">
      <alignment horizontal="center" vertical="center"/>
    </xf>
    <xf numFmtId="49" fontId="13" fillId="2" borderId="3" xfId="0" applyNumberFormat="1" applyFont="1" applyFill="1" applyBorder="1" applyAlignment="1">
      <alignment horizontal="center"/>
    </xf>
    <xf numFmtId="0" fontId="13" fillId="2" borderId="0" xfId="0" applyFont="1" applyFill="1"/>
    <xf numFmtId="0" fontId="9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center"/>
    </xf>
    <xf numFmtId="49" fontId="9" fillId="2" borderId="3" xfId="0" applyNumberFormat="1" applyFont="1" applyFill="1" applyBorder="1" applyAlignment="1">
      <alignment horizontal="center"/>
    </xf>
    <xf numFmtId="0" fontId="9" fillId="0" borderId="4" xfId="0" applyFont="1" applyFill="1" applyBorder="1"/>
    <xf numFmtId="0" fontId="5" fillId="0" borderId="0" xfId="0" applyFont="1" applyAlignment="1">
      <alignment horizontal="center"/>
    </xf>
    <xf numFmtId="0" fontId="5" fillId="0" borderId="7" xfId="0" applyFont="1" applyFill="1" applyBorder="1" applyAlignment="1">
      <alignment horizontal="center" vertical="center"/>
    </xf>
    <xf numFmtId="2" fontId="5" fillId="0" borderId="7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wrapText="1"/>
    </xf>
    <xf numFmtId="0" fontId="14" fillId="0" borderId="3" xfId="0" applyFont="1" applyBorder="1"/>
    <xf numFmtId="0" fontId="15" fillId="0" borderId="3" xfId="0" applyFont="1" applyBorder="1"/>
    <xf numFmtId="0" fontId="14" fillId="0" borderId="0" xfId="0" applyFont="1"/>
    <xf numFmtId="0" fontId="12" fillId="2" borderId="3" xfId="0" applyFont="1" applyFill="1" applyBorder="1"/>
    <xf numFmtId="0" fontId="15" fillId="0" borderId="7" xfId="0" applyFont="1" applyBorder="1" applyAlignment="1">
      <alignment horizontal="center" vertical="center"/>
    </xf>
    <xf numFmtId="0" fontId="15" fillId="0" borderId="7" xfId="0" applyFont="1" applyBorder="1" applyAlignment="1">
      <alignment horizontal="left" vertical="center"/>
    </xf>
    <xf numFmtId="0" fontId="9" fillId="2" borderId="7" xfId="0" applyFont="1" applyFill="1" applyBorder="1"/>
    <xf numFmtId="0" fontId="5" fillId="2" borderId="8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center"/>
    </xf>
    <xf numFmtId="2" fontId="5" fillId="2" borderId="7" xfId="0" applyNumberFormat="1" applyFont="1" applyFill="1" applyBorder="1" applyAlignment="1">
      <alignment horizontal="center"/>
    </xf>
    <xf numFmtId="49" fontId="5" fillId="2" borderId="9" xfId="0" applyNumberFormat="1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3" xfId="0" applyFont="1" applyFill="1" applyBorder="1" applyAlignment="1"/>
    <xf numFmtId="0" fontId="16" fillId="0" borderId="3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center"/>
    </xf>
    <xf numFmtId="2" fontId="16" fillId="0" borderId="3" xfId="0" applyNumberFormat="1" applyFont="1" applyFill="1" applyBorder="1" applyAlignment="1">
      <alignment horizontal="center"/>
    </xf>
    <xf numFmtId="49" fontId="16" fillId="0" borderId="3" xfId="0" applyNumberFormat="1" applyFont="1" applyFill="1" applyBorder="1" applyAlignment="1">
      <alignment horizontal="center"/>
    </xf>
    <xf numFmtId="2" fontId="5" fillId="2" borderId="0" xfId="0" applyNumberFormat="1" applyFont="1" applyFill="1"/>
    <xf numFmtId="0" fontId="5" fillId="2" borderId="7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49" fontId="5" fillId="2" borderId="7" xfId="0" applyNumberFormat="1" applyFont="1" applyFill="1" applyBorder="1" applyAlignment="1">
      <alignment horizontal="center"/>
    </xf>
    <xf numFmtId="0" fontId="9" fillId="0" borderId="4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center"/>
    </xf>
    <xf numFmtId="0" fontId="12" fillId="0" borderId="3" xfId="0" applyFont="1" applyBorder="1"/>
    <xf numFmtId="0" fontId="9" fillId="0" borderId="7" xfId="0" applyFont="1" applyFill="1" applyBorder="1" applyAlignment="1">
      <alignment wrapText="1"/>
    </xf>
    <xf numFmtId="0" fontId="5" fillId="0" borderId="9" xfId="0" applyFont="1" applyFill="1" applyBorder="1" applyAlignment="1">
      <alignment horizontal="left" vertical="center" wrapText="1"/>
    </xf>
    <xf numFmtId="49" fontId="5" fillId="0" borderId="7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wrapText="1"/>
    </xf>
    <xf numFmtId="49" fontId="9" fillId="0" borderId="7" xfId="0" applyNumberFormat="1" applyFont="1" applyFill="1" applyBorder="1" applyAlignment="1">
      <alignment horizontal="center"/>
    </xf>
    <xf numFmtId="0" fontId="9" fillId="0" borderId="3" xfId="0" applyFont="1" applyFill="1" applyBorder="1" applyAlignment="1"/>
    <xf numFmtId="2" fontId="5" fillId="0" borderId="5" xfId="0" applyNumberFormat="1" applyFont="1" applyFill="1" applyBorder="1" applyAlignment="1">
      <alignment horizontal="center"/>
    </xf>
    <xf numFmtId="2" fontId="17" fillId="2" borderId="3" xfId="0" applyNumberFormat="1" applyFont="1" applyFill="1" applyBorder="1" applyAlignment="1">
      <alignment horizontal="center"/>
    </xf>
    <xf numFmtId="2" fontId="5" fillId="0" borderId="6" xfId="0" applyNumberFormat="1" applyFont="1" applyFill="1" applyBorder="1" applyAlignment="1">
      <alignment horizontal="center"/>
    </xf>
    <xf numFmtId="0" fontId="9" fillId="0" borderId="5" xfId="0" applyFont="1" applyFill="1" applyBorder="1" applyAlignment="1">
      <alignment horizontal="left" wrapText="1"/>
    </xf>
    <xf numFmtId="2" fontId="9" fillId="0" borderId="5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left" vertical="center"/>
    </xf>
    <xf numFmtId="0" fontId="9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left" vertical="center"/>
    </xf>
    <xf numFmtId="0" fontId="5" fillId="0" borderId="4" xfId="0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49" fontId="5" fillId="0" borderId="11" xfId="0" applyNumberFormat="1" applyFont="1" applyFill="1" applyBorder="1" applyAlignment="1">
      <alignment horizontal="center"/>
    </xf>
    <xf numFmtId="0" fontId="9" fillId="0" borderId="7" xfId="0" applyFont="1" applyFill="1" applyBorder="1"/>
    <xf numFmtId="2" fontId="5" fillId="0" borderId="5" xfId="0" applyNumberFormat="1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left" vertical="center"/>
    </xf>
    <xf numFmtId="0" fontId="16" fillId="2" borderId="3" xfId="0" applyFont="1" applyFill="1" applyBorder="1" applyAlignment="1">
      <alignment horizontal="center"/>
    </xf>
    <xf numFmtId="2" fontId="16" fillId="2" borderId="3" xfId="0" applyNumberFormat="1" applyFont="1" applyFill="1" applyBorder="1" applyAlignment="1">
      <alignment horizontal="center"/>
    </xf>
    <xf numFmtId="49" fontId="16" fillId="2" borderId="3" xfId="0" applyNumberFormat="1" applyFont="1" applyFill="1" applyBorder="1" applyAlignment="1">
      <alignment horizontal="center"/>
    </xf>
    <xf numFmtId="0" fontId="12" fillId="2" borderId="0" xfId="0" applyFont="1" applyFill="1"/>
    <xf numFmtId="0" fontId="5" fillId="2" borderId="3" xfId="0" applyFont="1" applyFill="1" applyBorder="1"/>
    <xf numFmtId="0" fontId="19" fillId="2" borderId="3" xfId="0" applyFont="1" applyFill="1" applyBorder="1" applyAlignment="1">
      <alignment wrapText="1"/>
    </xf>
    <xf numFmtId="0" fontId="13" fillId="2" borderId="3" xfId="0" applyFont="1" applyFill="1" applyBorder="1" applyAlignment="1">
      <alignment horizontal="left" vertical="center" wrapText="1"/>
    </xf>
    <xf numFmtId="2" fontId="13" fillId="2" borderId="3" xfId="0" applyNumberFormat="1" applyFont="1" applyFill="1" applyBorder="1" applyAlignment="1">
      <alignment horizontal="center"/>
    </xf>
    <xf numFmtId="0" fontId="20" fillId="2" borderId="0" xfId="0" applyFont="1" applyFill="1"/>
    <xf numFmtId="0" fontId="5" fillId="0" borderId="3" xfId="0" applyFont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wrapText="1"/>
    </xf>
    <xf numFmtId="0" fontId="8" fillId="0" borderId="3" xfId="0" applyFont="1" applyFill="1" applyBorder="1" applyAlignment="1">
      <alignment wrapText="1"/>
    </xf>
    <xf numFmtId="0" fontId="5" fillId="0" borderId="5" xfId="0" applyFont="1" applyFill="1" applyBorder="1" applyAlignment="1">
      <alignment horizontal="left" vertical="center" wrapText="1"/>
    </xf>
    <xf numFmtId="2" fontId="5" fillId="0" borderId="8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left" vertical="center"/>
    </xf>
    <xf numFmtId="49" fontId="21" fillId="2" borderId="3" xfId="0" applyNumberFormat="1" applyFont="1" applyFill="1" applyBorder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>
      <alignment wrapText="1"/>
    </xf>
    <xf numFmtId="0" fontId="15" fillId="3" borderId="0" xfId="0" applyFont="1" applyFill="1" applyAlignment="1">
      <alignment horizontal="center"/>
    </xf>
    <xf numFmtId="0" fontId="21" fillId="0" borderId="3" xfId="0" applyFont="1" applyFill="1" applyBorder="1" applyAlignment="1">
      <alignment wrapText="1"/>
    </xf>
    <xf numFmtId="0" fontId="15" fillId="2" borderId="3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center"/>
    </xf>
    <xf numFmtId="2" fontId="15" fillId="2" borderId="3" xfId="0" applyNumberFormat="1" applyFont="1" applyFill="1" applyBorder="1" applyAlignment="1">
      <alignment horizontal="center"/>
    </xf>
    <xf numFmtId="49" fontId="15" fillId="2" borderId="3" xfId="0" applyNumberFormat="1" applyFont="1" applyFill="1" applyBorder="1" applyAlignment="1">
      <alignment horizontal="center"/>
    </xf>
    <xf numFmtId="164" fontId="15" fillId="2" borderId="0" xfId="0" applyNumberFormat="1" applyFont="1" applyFill="1"/>
    <xf numFmtId="0" fontId="14" fillId="2" borderId="0" xfId="0" applyFont="1" applyFill="1"/>
    <xf numFmtId="0" fontId="21" fillId="0" borderId="3" xfId="0" applyFont="1" applyFill="1" applyBorder="1" applyAlignment="1">
      <alignment horizontal="left" wrapText="1"/>
    </xf>
    <xf numFmtId="0" fontId="15" fillId="0" borderId="3" xfId="0" applyFont="1" applyFill="1" applyBorder="1" applyAlignment="1">
      <alignment horizontal="left" vertical="center"/>
    </xf>
    <xf numFmtId="0" fontId="15" fillId="0" borderId="3" xfId="0" applyFont="1" applyFill="1" applyBorder="1" applyAlignment="1">
      <alignment horizontal="center"/>
    </xf>
    <xf numFmtId="2" fontId="15" fillId="0" borderId="3" xfId="0" applyNumberFormat="1" applyFont="1" applyFill="1" applyBorder="1" applyAlignment="1">
      <alignment horizontal="center"/>
    </xf>
    <xf numFmtId="49" fontId="15" fillId="0" borderId="3" xfId="0" applyNumberFormat="1" applyFont="1" applyFill="1" applyBorder="1" applyAlignment="1">
      <alignment horizontal="center"/>
    </xf>
    <xf numFmtId="164" fontId="14" fillId="0" borderId="0" xfId="0" applyNumberFormat="1" applyFont="1" applyFill="1"/>
    <xf numFmtId="0" fontId="14" fillId="0" borderId="0" xfId="0" applyFont="1" applyFill="1"/>
    <xf numFmtId="0" fontId="15" fillId="0" borderId="5" xfId="0" applyFont="1" applyFill="1" applyBorder="1" applyAlignment="1">
      <alignment horizontal="left" vertical="center" wrapText="1"/>
    </xf>
    <xf numFmtId="0" fontId="21" fillId="0" borderId="3" xfId="0" applyFont="1" applyFill="1" applyBorder="1"/>
    <xf numFmtId="0" fontId="15" fillId="0" borderId="6" xfId="0" applyFont="1" applyFill="1" applyBorder="1" applyAlignment="1">
      <alignment horizontal="left" vertical="center" wrapText="1"/>
    </xf>
    <xf numFmtId="0" fontId="15" fillId="0" borderId="7" xfId="0" applyFont="1" applyFill="1" applyBorder="1" applyAlignment="1">
      <alignment horizontal="center" wrapText="1"/>
    </xf>
    <xf numFmtId="2" fontId="15" fillId="0" borderId="7" xfId="0" applyNumberFormat="1" applyFont="1" applyFill="1" applyBorder="1" applyAlignment="1">
      <alignment horizontal="center" wrapText="1"/>
    </xf>
    <xf numFmtId="49" fontId="15" fillId="0" borderId="7" xfId="0" applyNumberFormat="1" applyFont="1" applyFill="1" applyBorder="1" applyAlignment="1">
      <alignment horizontal="center" wrapText="1"/>
    </xf>
    <xf numFmtId="0" fontId="15" fillId="0" borderId="3" xfId="0" applyFont="1" applyFill="1" applyBorder="1" applyAlignment="1">
      <alignment horizontal="left" vertical="center" wrapText="1"/>
    </xf>
    <xf numFmtId="164" fontId="15" fillId="0" borderId="0" xfId="0" applyNumberFormat="1" applyFont="1" applyFill="1"/>
    <xf numFmtId="0" fontId="15" fillId="2" borderId="3" xfId="0" applyFont="1" applyFill="1" applyBorder="1"/>
    <xf numFmtId="0" fontId="15" fillId="2" borderId="6" xfId="0" applyFont="1" applyFill="1" applyBorder="1" applyAlignment="1">
      <alignment horizontal="left" vertical="center"/>
    </xf>
    <xf numFmtId="164" fontId="14" fillId="2" borderId="0" xfId="0" applyNumberFormat="1" applyFont="1" applyFill="1"/>
    <xf numFmtId="0" fontId="15" fillId="2" borderId="6" xfId="0" applyFont="1" applyFill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/>
    </xf>
    <xf numFmtId="0" fontId="15" fillId="0" borderId="3" xfId="0" applyFont="1" applyBorder="1" applyAlignment="1">
      <alignment horizontal="center"/>
    </xf>
    <xf numFmtId="2" fontId="15" fillId="0" borderId="3" xfId="0" applyNumberFormat="1" applyFont="1" applyBorder="1" applyAlignment="1">
      <alignment horizontal="center"/>
    </xf>
    <xf numFmtId="0" fontId="21" fillId="2" borderId="3" xfId="0" applyFont="1" applyFill="1" applyBorder="1" applyAlignment="1">
      <alignment horizontal="left" wrapText="1"/>
    </xf>
    <xf numFmtId="0" fontId="15" fillId="2" borderId="3" xfId="0" applyFont="1" applyFill="1" applyBorder="1" applyAlignment="1">
      <alignment horizontal="left" vertical="center"/>
    </xf>
    <xf numFmtId="0" fontId="15" fillId="0" borderId="4" xfId="0" applyFont="1" applyFill="1" applyBorder="1" applyAlignment="1">
      <alignment horizontal="center"/>
    </xf>
    <xf numFmtId="2" fontId="15" fillId="0" borderId="4" xfId="0" applyNumberFormat="1" applyFont="1" applyFill="1" applyBorder="1" applyAlignment="1">
      <alignment horizontal="center"/>
    </xf>
    <xf numFmtId="0" fontId="21" fillId="2" borderId="3" xfId="0" applyFont="1" applyFill="1" applyBorder="1"/>
    <xf numFmtId="0" fontId="21" fillId="4" borderId="3" xfId="0" applyFont="1" applyFill="1" applyBorder="1"/>
    <xf numFmtId="0" fontId="15" fillId="4" borderId="3" xfId="0" applyFont="1" applyFill="1" applyBorder="1" applyAlignment="1">
      <alignment horizontal="left" vertical="center"/>
    </xf>
    <xf numFmtId="0" fontId="15" fillId="4" borderId="3" xfId="0" applyFont="1" applyFill="1" applyBorder="1" applyAlignment="1">
      <alignment horizontal="center"/>
    </xf>
    <xf numFmtId="2" fontId="15" fillId="4" borderId="3" xfId="0" applyNumberFormat="1" applyFont="1" applyFill="1" applyBorder="1" applyAlignment="1">
      <alignment horizontal="center"/>
    </xf>
    <xf numFmtId="49" fontId="15" fillId="4" borderId="3" xfId="0" applyNumberFormat="1" applyFont="1" applyFill="1" applyBorder="1" applyAlignment="1">
      <alignment horizontal="center"/>
    </xf>
    <xf numFmtId="164" fontId="15" fillId="4" borderId="0" xfId="0" applyNumberFormat="1" applyFont="1" applyFill="1"/>
    <xf numFmtId="0" fontId="14" fillId="4" borderId="0" xfId="0" applyFont="1" applyFill="1"/>
    <xf numFmtId="0" fontId="0" fillId="4" borderId="0" xfId="0" applyFill="1"/>
    <xf numFmtId="2" fontId="15" fillId="2" borderId="5" xfId="0" applyNumberFormat="1" applyFont="1" applyFill="1" applyBorder="1" applyAlignment="1">
      <alignment horizontal="center"/>
    </xf>
    <xf numFmtId="0" fontId="15" fillId="2" borderId="0" xfId="0" applyFont="1" applyFill="1"/>
    <xf numFmtId="0" fontId="15" fillId="0" borderId="4" xfId="0" applyFont="1" applyFill="1" applyBorder="1" applyAlignment="1">
      <alignment horizontal="left" vertical="center"/>
    </xf>
    <xf numFmtId="2" fontId="15" fillId="2" borderId="4" xfId="0" applyNumberFormat="1" applyFont="1" applyFill="1" applyBorder="1" applyAlignment="1">
      <alignment horizontal="center"/>
    </xf>
    <xf numFmtId="49" fontId="15" fillId="0" borderId="4" xfId="0" applyNumberFormat="1" applyFont="1" applyFill="1" applyBorder="1" applyAlignment="1">
      <alignment horizontal="center"/>
    </xf>
    <xf numFmtId="0" fontId="20" fillId="0" borderId="0" xfId="0" applyFont="1" applyFill="1"/>
    <xf numFmtId="0" fontId="21" fillId="0" borderId="5" xfId="0" applyFont="1" applyFill="1" applyBorder="1"/>
    <xf numFmtId="0" fontId="15" fillId="0" borderId="3" xfId="0" applyFont="1" applyFill="1" applyBorder="1" applyAlignment="1">
      <alignment horizontal="left" wrapText="1"/>
    </xf>
    <xf numFmtId="0" fontId="21" fillId="5" borderId="3" xfId="0" applyFont="1" applyFill="1" applyBorder="1" applyAlignment="1">
      <alignment wrapText="1"/>
    </xf>
    <xf numFmtId="0" fontId="15" fillId="5" borderId="3" xfId="0" applyFont="1" applyFill="1" applyBorder="1" applyAlignment="1">
      <alignment horizontal="left" vertical="center" wrapText="1"/>
    </xf>
    <xf numFmtId="0" fontId="15" fillId="5" borderId="3" xfId="0" applyFont="1" applyFill="1" applyBorder="1" applyAlignment="1">
      <alignment horizontal="center"/>
    </xf>
    <xf numFmtId="2" fontId="15" fillId="5" borderId="3" xfId="0" applyNumberFormat="1" applyFont="1" applyFill="1" applyBorder="1" applyAlignment="1">
      <alignment horizontal="center"/>
    </xf>
    <xf numFmtId="49" fontId="15" fillId="5" borderId="3" xfId="0" applyNumberFormat="1" applyFont="1" applyFill="1" applyBorder="1" applyAlignment="1">
      <alignment horizontal="center"/>
    </xf>
    <xf numFmtId="164" fontId="15" fillId="5" borderId="0" xfId="0" applyNumberFormat="1" applyFont="1" applyFill="1"/>
    <xf numFmtId="0" fontId="14" fillId="5" borderId="0" xfId="0" applyFont="1" applyFill="1"/>
    <xf numFmtId="0" fontId="0" fillId="5" borderId="0" xfId="0" applyFill="1"/>
    <xf numFmtId="0" fontId="15" fillId="6" borderId="3" xfId="0" applyFont="1" applyFill="1" applyBorder="1" applyAlignment="1">
      <alignment horizontal="left" vertical="center"/>
    </xf>
    <xf numFmtId="0" fontId="21" fillId="0" borderId="0" xfId="0" applyFont="1" applyFill="1"/>
    <xf numFmtId="0" fontId="15" fillId="7" borderId="3" xfId="0" applyFont="1" applyFill="1" applyBorder="1" applyAlignment="1">
      <alignment horizontal="left" vertical="center" wrapText="1"/>
    </xf>
    <xf numFmtId="0" fontId="15" fillId="7" borderId="3" xfId="0" applyFont="1" applyFill="1" applyBorder="1" applyAlignment="1">
      <alignment horizontal="center"/>
    </xf>
    <xf numFmtId="2" fontId="15" fillId="7" borderId="3" xfId="0" applyNumberFormat="1" applyFont="1" applyFill="1" applyBorder="1" applyAlignment="1">
      <alignment horizontal="center"/>
    </xf>
    <xf numFmtId="49" fontId="15" fillId="7" borderId="3" xfId="0" applyNumberFormat="1" applyFont="1" applyFill="1" applyBorder="1" applyAlignment="1">
      <alignment horizontal="center"/>
    </xf>
    <xf numFmtId="0" fontId="15" fillId="4" borderId="6" xfId="0" applyFont="1" applyFill="1" applyBorder="1" applyAlignment="1">
      <alignment horizontal="left" vertical="center" wrapText="1"/>
    </xf>
    <xf numFmtId="164" fontId="14" fillId="4" borderId="0" xfId="0" applyNumberFormat="1" applyFont="1" applyFill="1"/>
    <xf numFmtId="0" fontId="21" fillId="0" borderId="3" xfId="0" applyFont="1" applyFill="1" applyBorder="1" applyAlignment="1">
      <alignment vertical="center"/>
    </xf>
    <xf numFmtId="0" fontId="21" fillId="2" borderId="0" xfId="0" applyFont="1" applyFill="1"/>
    <xf numFmtId="0" fontId="21" fillId="3" borderId="3" xfId="0" applyFont="1" applyFill="1" applyBorder="1"/>
    <xf numFmtId="0" fontId="21" fillId="3" borderId="3" xfId="0" applyFont="1" applyFill="1" applyBorder="1" applyAlignment="1">
      <alignment wrapText="1"/>
    </xf>
    <xf numFmtId="0" fontId="21" fillId="2" borderId="7" xfId="0" applyFont="1" applyFill="1" applyBorder="1"/>
    <xf numFmtId="2" fontId="15" fillId="0" borderId="5" xfId="0" applyNumberFormat="1" applyFont="1" applyFill="1" applyBorder="1" applyAlignment="1">
      <alignment horizontal="center"/>
    </xf>
    <xf numFmtId="0" fontId="14" fillId="0" borderId="0" xfId="0" applyFont="1" applyFill="1" applyAlignment="1">
      <alignment horizontal="center" vertical="center"/>
    </xf>
    <xf numFmtId="49" fontId="15" fillId="0" borderId="7" xfId="0" applyNumberFormat="1" applyFont="1" applyFill="1" applyBorder="1" applyAlignment="1">
      <alignment horizontal="center"/>
    </xf>
    <xf numFmtId="2" fontId="15" fillId="8" borderId="3" xfId="0" applyNumberFormat="1" applyFont="1" applyFill="1" applyBorder="1" applyAlignment="1">
      <alignment horizontal="center"/>
    </xf>
    <xf numFmtId="2" fontId="15" fillId="0" borderId="6" xfId="0" applyNumberFormat="1" applyFont="1" applyFill="1" applyBorder="1" applyAlignment="1">
      <alignment horizontal="center"/>
    </xf>
    <xf numFmtId="49" fontId="15" fillId="2" borderId="0" xfId="0" applyNumberFormat="1" applyFont="1" applyFill="1" applyAlignment="1">
      <alignment horizontal="center"/>
    </xf>
    <xf numFmtId="0" fontId="15" fillId="0" borderId="3" xfId="0" applyFont="1" applyBorder="1" applyAlignment="1">
      <alignment wrapText="1"/>
    </xf>
    <xf numFmtId="0" fontId="15" fillId="0" borderId="4" xfId="0" applyFont="1" applyFill="1" applyBorder="1" applyAlignment="1">
      <alignment horizontal="left" vertical="center" wrapText="1"/>
    </xf>
    <xf numFmtId="0" fontId="21" fillId="2" borderId="3" xfId="0" applyFont="1" applyFill="1" applyBorder="1" applyAlignment="1">
      <alignment wrapText="1"/>
    </xf>
    <xf numFmtId="0" fontId="15" fillId="0" borderId="0" xfId="0" applyFont="1" applyFill="1" applyAlignment="1">
      <alignment horizontal="center"/>
    </xf>
    <xf numFmtId="0" fontId="15" fillId="0" borderId="4" xfId="0" applyFont="1" applyFill="1" applyBorder="1" applyAlignment="1">
      <alignment horizontal="left" wrapText="1"/>
    </xf>
    <xf numFmtId="0" fontId="21" fillId="2" borderId="3" xfId="0" applyFont="1" applyFill="1" applyBorder="1" applyAlignment="1">
      <alignment vertical="center"/>
    </xf>
    <xf numFmtId="0" fontId="15" fillId="2" borderId="4" xfId="0" applyFont="1" applyFill="1" applyBorder="1" applyAlignment="1">
      <alignment horizontal="left" vertical="center" wrapText="1"/>
    </xf>
    <xf numFmtId="0" fontId="15" fillId="2" borderId="4" xfId="0" applyFont="1" applyFill="1" applyBorder="1" applyAlignment="1">
      <alignment horizontal="center"/>
    </xf>
    <xf numFmtId="49" fontId="15" fillId="2" borderId="4" xfId="0" applyNumberFormat="1" applyFont="1" applyFill="1" applyBorder="1" applyAlignment="1">
      <alignment horizontal="center"/>
    </xf>
    <xf numFmtId="0" fontId="15" fillId="0" borderId="0" xfId="0" applyFont="1" applyFill="1"/>
    <xf numFmtId="0" fontId="15" fillId="0" borderId="5" xfId="0" applyFont="1" applyFill="1" applyBorder="1" applyAlignment="1">
      <alignment horizontal="left" vertical="center"/>
    </xf>
    <xf numFmtId="49" fontId="15" fillId="0" borderId="6" xfId="0" applyNumberFormat="1" applyFont="1" applyFill="1" applyBorder="1" applyAlignment="1">
      <alignment horizontal="center"/>
    </xf>
    <xf numFmtId="0" fontId="15" fillId="3" borderId="3" xfId="0" applyFont="1" applyFill="1" applyBorder="1" applyAlignment="1">
      <alignment horizontal="left" vertical="center"/>
    </xf>
    <xf numFmtId="0" fontId="15" fillId="3" borderId="3" xfId="0" applyFont="1" applyFill="1" applyBorder="1" applyAlignment="1">
      <alignment horizontal="center"/>
    </xf>
    <xf numFmtId="2" fontId="15" fillId="3" borderId="3" xfId="0" applyNumberFormat="1" applyFont="1" applyFill="1" applyBorder="1" applyAlignment="1">
      <alignment horizontal="center"/>
    </xf>
    <xf numFmtId="49" fontId="15" fillId="3" borderId="3" xfId="0" applyNumberFormat="1" applyFont="1" applyFill="1" applyBorder="1" applyAlignment="1">
      <alignment horizontal="center"/>
    </xf>
    <xf numFmtId="164" fontId="15" fillId="3" borderId="0" xfId="0" applyNumberFormat="1" applyFont="1" applyFill="1"/>
    <xf numFmtId="0" fontId="14" fillId="3" borderId="0" xfId="0" applyFont="1" applyFill="1"/>
    <xf numFmtId="0" fontId="0" fillId="3" borderId="0" xfId="0" applyFill="1"/>
    <xf numFmtId="0" fontId="15" fillId="0" borderId="4" xfId="0" applyFont="1" applyBorder="1"/>
    <xf numFmtId="0" fontId="15" fillId="0" borderId="4" xfId="0" applyFont="1" applyBorder="1" applyAlignment="1">
      <alignment horizontal="center"/>
    </xf>
    <xf numFmtId="0" fontId="15" fillId="0" borderId="3" xfId="0" applyFont="1" applyBorder="1" applyAlignment="1">
      <alignment vertical="center"/>
    </xf>
    <xf numFmtId="0" fontId="15" fillId="4" borderId="0" xfId="0" applyFont="1" applyFill="1"/>
    <xf numFmtId="0" fontId="15" fillId="4" borderId="4" xfId="0" applyFont="1" applyFill="1" applyBorder="1" applyAlignment="1">
      <alignment horizontal="left" vertical="center" wrapText="1"/>
    </xf>
    <xf numFmtId="0" fontId="15" fillId="4" borderId="4" xfId="0" applyFont="1" applyFill="1" applyBorder="1" applyAlignment="1">
      <alignment horizontal="center"/>
    </xf>
    <xf numFmtId="2" fontId="15" fillId="4" borderId="4" xfId="0" applyNumberFormat="1" applyFont="1" applyFill="1" applyBorder="1" applyAlignment="1">
      <alignment horizontal="center"/>
    </xf>
    <xf numFmtId="49" fontId="15" fillId="4" borderId="4" xfId="0" applyNumberFormat="1" applyFont="1" applyFill="1" applyBorder="1" applyAlignment="1">
      <alignment horizontal="center"/>
    </xf>
    <xf numFmtId="0" fontId="15" fillId="0" borderId="7" xfId="0" applyFont="1" applyFill="1" applyBorder="1" applyAlignment="1">
      <alignment horizontal="left" vertical="center" wrapText="1"/>
    </xf>
    <xf numFmtId="0" fontId="15" fillId="0" borderId="7" xfId="0" applyFont="1" applyFill="1" applyBorder="1" applyAlignment="1">
      <alignment horizontal="center"/>
    </xf>
    <xf numFmtId="2" fontId="15" fillId="0" borderId="7" xfId="0" applyNumberFormat="1" applyFont="1" applyFill="1" applyBorder="1" applyAlignment="1">
      <alignment horizontal="center"/>
    </xf>
    <xf numFmtId="0" fontId="21" fillId="9" borderId="3" xfId="0" applyFont="1" applyFill="1" applyBorder="1"/>
    <xf numFmtId="0" fontId="15" fillId="9" borderId="3" xfId="0" applyFont="1" applyFill="1" applyBorder="1" applyAlignment="1">
      <alignment horizontal="left" vertical="center"/>
    </xf>
    <xf numFmtId="0" fontId="15" fillId="9" borderId="3" xfId="0" applyFont="1" applyFill="1" applyBorder="1" applyAlignment="1">
      <alignment horizontal="center"/>
    </xf>
    <xf numFmtId="2" fontId="15" fillId="9" borderId="3" xfId="0" applyNumberFormat="1" applyFont="1" applyFill="1" applyBorder="1" applyAlignment="1">
      <alignment horizontal="center"/>
    </xf>
    <xf numFmtId="49" fontId="15" fillId="9" borderId="3" xfId="0" applyNumberFormat="1" applyFont="1" applyFill="1" applyBorder="1" applyAlignment="1">
      <alignment horizontal="center"/>
    </xf>
    <xf numFmtId="164" fontId="15" fillId="9" borderId="0" xfId="0" applyNumberFormat="1" applyFont="1" applyFill="1"/>
    <xf numFmtId="0" fontId="14" fillId="9" borderId="0" xfId="0" applyFont="1" applyFill="1"/>
    <xf numFmtId="0" fontId="0" fillId="9" borderId="0" xfId="0" applyFill="1"/>
    <xf numFmtId="49" fontId="3" fillId="2" borderId="3" xfId="0" applyNumberFormat="1" applyFont="1" applyFill="1" applyBorder="1" applyAlignment="1">
      <alignment horizontal="center" vertical="center"/>
    </xf>
    <xf numFmtId="0" fontId="22" fillId="0" borderId="0" xfId="0" applyFont="1"/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 wrapText="1"/>
    </xf>
    <xf numFmtId="0" fontId="22" fillId="2" borderId="0" xfId="0" applyFont="1" applyFill="1" applyAlignment="1">
      <alignment horizontal="left" vertical="center"/>
    </xf>
    <xf numFmtId="0" fontId="22" fillId="2" borderId="0" xfId="0" applyFont="1" applyFill="1" applyAlignment="1">
      <alignment horizontal="center" vertical="center"/>
    </xf>
    <xf numFmtId="0" fontId="4" fillId="10" borderId="3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left" vertical="center" wrapText="1"/>
    </xf>
    <xf numFmtId="0" fontId="22" fillId="3" borderId="3" xfId="0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3" borderId="0" xfId="0" applyFont="1" applyFill="1" applyAlignment="1">
      <alignment horizontal="center"/>
    </xf>
    <xf numFmtId="0" fontId="14" fillId="0" borderId="0" xfId="0" applyFont="1" applyAlignment="1">
      <alignment horizontal="center" wrapText="1"/>
    </xf>
    <xf numFmtId="0" fontId="14" fillId="2" borderId="0" xfId="0" applyFont="1" applyFill="1" applyAlignment="1">
      <alignment horizontal="center" wrapText="1"/>
    </xf>
    <xf numFmtId="0" fontId="14" fillId="2" borderId="0" xfId="0" applyFont="1" applyFill="1" applyAlignment="1">
      <alignment horizontal="center"/>
    </xf>
    <xf numFmtId="0" fontId="14" fillId="10" borderId="3" xfId="0" applyFont="1" applyFill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2" borderId="3" xfId="0" applyFont="1" applyFill="1" applyBorder="1" applyAlignment="1">
      <alignment horizontal="center" wrapText="1"/>
    </xf>
    <xf numFmtId="49" fontId="15" fillId="11" borderId="3" xfId="0" applyNumberFormat="1" applyFont="1" applyFill="1" applyBorder="1" applyAlignment="1">
      <alignment horizontal="center"/>
    </xf>
    <xf numFmtId="0" fontId="21" fillId="11" borderId="3" xfId="0" applyFont="1" applyFill="1" applyBorder="1" applyAlignment="1">
      <alignment horizontal="center"/>
    </xf>
    <xf numFmtId="0" fontId="14" fillId="11" borderId="3" xfId="0" applyFont="1" applyFill="1" applyBorder="1" applyAlignment="1">
      <alignment horizontal="center" wrapText="1"/>
    </xf>
    <xf numFmtId="0" fontId="14" fillId="11" borderId="3" xfId="0" applyFont="1" applyFill="1" applyBorder="1" applyAlignment="1">
      <alignment horizontal="center"/>
    </xf>
    <xf numFmtId="2" fontId="14" fillId="11" borderId="3" xfId="0" applyNumberFormat="1" applyFont="1" applyFill="1" applyBorder="1" applyAlignment="1">
      <alignment horizontal="center"/>
    </xf>
    <xf numFmtId="164" fontId="0" fillId="11" borderId="0" xfId="0" applyNumberFormat="1" applyFill="1"/>
    <xf numFmtId="0" fontId="0" fillId="11" borderId="0" xfId="0" applyFill="1"/>
    <xf numFmtId="49" fontId="21" fillId="2" borderId="3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wrapText="1"/>
    </xf>
    <xf numFmtId="0" fontId="15" fillId="0" borderId="0" xfId="0" applyFont="1" applyAlignment="1">
      <alignment horizontal="center" vertical="center"/>
    </xf>
    <xf numFmtId="2" fontId="5" fillId="0" borderId="10" xfId="0" applyNumberFormat="1" applyFont="1" applyFill="1" applyBorder="1" applyAlignment="1">
      <alignment horizontal="center"/>
    </xf>
    <xf numFmtId="2" fontId="5" fillId="0" borderId="12" xfId="0" applyNumberFormat="1" applyFont="1" applyFill="1" applyBorder="1" applyAlignment="1">
      <alignment horizontal="center" vertical="center"/>
    </xf>
    <xf numFmtId="2" fontId="5" fillId="0" borderId="12" xfId="0" applyNumberFormat="1" applyFont="1" applyFill="1" applyBorder="1" applyAlignment="1">
      <alignment horizontal="center"/>
    </xf>
    <xf numFmtId="49" fontId="5" fillId="0" borderId="12" xfId="0" applyNumberFormat="1" applyFont="1" applyFill="1" applyBorder="1" applyAlignment="1">
      <alignment horizontal="center"/>
    </xf>
    <xf numFmtId="1" fontId="5" fillId="0" borderId="12" xfId="0" applyNumberFormat="1" applyFont="1" applyFill="1" applyBorder="1" applyAlignment="1">
      <alignment horizontal="center"/>
    </xf>
    <xf numFmtId="2" fontId="15" fillId="0" borderId="12" xfId="0" applyNumberFormat="1" applyFont="1" applyFill="1" applyBorder="1" applyAlignment="1">
      <alignment horizontal="center" vertical="center"/>
    </xf>
    <xf numFmtId="2" fontId="15" fillId="0" borderId="12" xfId="0" applyNumberFormat="1" applyFont="1" applyFill="1" applyBorder="1" applyAlignment="1">
      <alignment horizontal="center"/>
    </xf>
    <xf numFmtId="1" fontId="15" fillId="0" borderId="12" xfId="0" applyNumberFormat="1" applyFont="1" applyFill="1" applyBorder="1" applyAlignment="1">
      <alignment horizontal="center"/>
    </xf>
    <xf numFmtId="2" fontId="5" fillId="0" borderId="0" xfId="0" applyNumberFormat="1" applyFont="1" applyFill="1"/>
    <xf numFmtId="2" fontId="11" fillId="0" borderId="0" xfId="0" applyNumberFormat="1" applyFont="1"/>
    <xf numFmtId="2" fontId="0" fillId="0" borderId="0" xfId="0" applyNumberFormat="1" applyFill="1"/>
    <xf numFmtId="2" fontId="14" fillId="0" borderId="0" xfId="0" applyNumberFormat="1" applyFont="1"/>
    <xf numFmtId="2" fontId="0" fillId="0" borderId="0" xfId="0" applyNumberFormat="1"/>
    <xf numFmtId="0" fontId="9" fillId="12" borderId="3" xfId="0" applyFont="1" applyFill="1" applyBorder="1" applyAlignment="1">
      <alignment horizontal="left" wrapText="1"/>
    </xf>
    <xf numFmtId="0" fontId="5" fillId="12" borderId="7" xfId="0" applyFont="1" applyFill="1" applyBorder="1" applyAlignment="1">
      <alignment horizontal="left" vertical="center" wrapText="1"/>
    </xf>
    <xf numFmtId="0" fontId="5" fillId="12" borderId="7" xfId="0" applyFont="1" applyFill="1" applyBorder="1" applyAlignment="1">
      <alignment horizontal="center" vertical="center"/>
    </xf>
    <xf numFmtId="2" fontId="5" fillId="12" borderId="7" xfId="0" applyNumberFormat="1" applyFont="1" applyFill="1" applyBorder="1" applyAlignment="1">
      <alignment horizontal="center" vertical="center"/>
    </xf>
    <xf numFmtId="49" fontId="5" fillId="12" borderId="3" xfId="0" applyNumberFormat="1" applyFont="1" applyFill="1" applyBorder="1" applyAlignment="1">
      <alignment horizontal="center" vertical="center"/>
    </xf>
    <xf numFmtId="2" fontId="5" fillId="12" borderId="0" xfId="0" applyNumberFormat="1" applyFont="1" applyFill="1"/>
    <xf numFmtId="0" fontId="0" fillId="12" borderId="0" xfId="0" applyFill="1"/>
    <xf numFmtId="164" fontId="5" fillId="2" borderId="0" xfId="0" applyNumberFormat="1" applyFont="1" applyFill="1"/>
    <xf numFmtId="0" fontId="15" fillId="12" borderId="0" xfId="0" applyFont="1" applyFill="1"/>
    <xf numFmtId="0" fontId="15" fillId="13" borderId="3" xfId="0" applyFont="1" applyFill="1" applyBorder="1"/>
    <xf numFmtId="0" fontId="15" fillId="13" borderId="3" xfId="0" applyFont="1" applyFill="1" applyBorder="1" applyAlignment="1">
      <alignment horizontal="center" vertical="center"/>
    </xf>
    <xf numFmtId="0" fontId="15" fillId="13" borderId="3" xfId="0" applyFont="1" applyFill="1" applyBorder="1" applyAlignment="1">
      <alignment horizontal="center"/>
    </xf>
    <xf numFmtId="0" fontId="15" fillId="14" borderId="0" xfId="0" applyFont="1" applyFill="1"/>
    <xf numFmtId="0" fontId="15" fillId="14" borderId="0" xfId="0" applyFont="1" applyFill="1" applyAlignment="1">
      <alignment horizontal="center" vertical="center"/>
    </xf>
    <xf numFmtId="0" fontId="15" fillId="12" borderId="0" xfId="0" applyFont="1" applyFill="1" applyAlignment="1">
      <alignment horizontal="center" vertical="center"/>
    </xf>
    <xf numFmtId="0" fontId="15" fillId="15" borderId="3" xfId="0" applyFont="1" applyFill="1" applyBorder="1" applyAlignment="1">
      <alignment horizontal="center"/>
    </xf>
    <xf numFmtId="0" fontId="15" fillId="12" borderId="0" xfId="0" applyFont="1" applyFill="1" applyAlignment="1">
      <alignment horizontal="center"/>
    </xf>
    <xf numFmtId="0" fontId="21" fillId="16" borderId="3" xfId="0" applyFont="1" applyFill="1" applyBorder="1" applyAlignment="1">
      <alignment horizontal="center"/>
    </xf>
    <xf numFmtId="0" fontId="14" fillId="16" borderId="3" xfId="0" applyFont="1" applyFill="1" applyBorder="1" applyAlignment="1">
      <alignment horizontal="left" wrapText="1"/>
    </xf>
    <xf numFmtId="0" fontId="15" fillId="16" borderId="3" xfId="0" applyFont="1" applyFill="1" applyBorder="1" applyAlignment="1">
      <alignment horizontal="center"/>
    </xf>
    <xf numFmtId="2" fontId="15" fillId="16" borderId="3" xfId="0" applyNumberFormat="1" applyFont="1" applyFill="1" applyBorder="1" applyAlignment="1">
      <alignment horizontal="center"/>
    </xf>
    <xf numFmtId="49" fontId="15" fillId="16" borderId="3" xfId="0" applyNumberFormat="1" applyFont="1" applyFill="1" applyBorder="1" applyAlignment="1">
      <alignment horizontal="center"/>
    </xf>
    <xf numFmtId="164" fontId="0" fillId="16" borderId="0" xfId="0" applyNumberFormat="1" applyFill="1"/>
    <xf numFmtId="0" fontId="0" fillId="16" borderId="0" xfId="0" applyFill="1"/>
    <xf numFmtId="2" fontId="5" fillId="0" borderId="0" xfId="0" applyNumberFormat="1" applyFont="1" applyFill="1" applyAlignment="1">
      <alignment horizontal="right" vertical="center"/>
    </xf>
    <xf numFmtId="0" fontId="5" fillId="14" borderId="3" xfId="0" applyFont="1" applyFill="1" applyBorder="1" applyAlignment="1">
      <alignment horizontal="left" vertical="center"/>
    </xf>
    <xf numFmtId="164" fontId="5" fillId="0" borderId="3" xfId="0" applyNumberFormat="1" applyFont="1" applyFill="1" applyBorder="1" applyAlignment="1">
      <alignment horizontal="center"/>
    </xf>
    <xf numFmtId="164" fontId="5" fillId="0" borderId="12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wrapText="1"/>
    </xf>
    <xf numFmtId="0" fontId="11" fillId="0" borderId="6" xfId="0" applyFont="1" applyBorder="1" applyAlignment="1">
      <alignment horizontal="center" vertical="center"/>
    </xf>
    <xf numFmtId="166" fontId="5" fillId="0" borderId="0" xfId="5" applyNumberFormat="1" applyFont="1" applyFill="1" applyAlignment="1">
      <alignment horizontal="center"/>
    </xf>
    <xf numFmtId="1" fontId="5" fillId="0" borderId="1" xfId="0" applyNumberFormat="1" applyFont="1" applyFill="1" applyBorder="1" applyAlignment="1">
      <alignment horizontal="center"/>
    </xf>
    <xf numFmtId="0" fontId="9" fillId="17" borderId="3" xfId="0" applyFont="1" applyFill="1" applyBorder="1"/>
    <xf numFmtId="0" fontId="5" fillId="17" borderId="3" xfId="0" applyFont="1" applyFill="1" applyBorder="1" applyAlignment="1">
      <alignment horizontal="center"/>
    </xf>
    <xf numFmtId="2" fontId="5" fillId="17" borderId="3" xfId="0" applyNumberFormat="1" applyFont="1" applyFill="1" applyBorder="1" applyAlignment="1">
      <alignment horizontal="center"/>
    </xf>
    <xf numFmtId="49" fontId="5" fillId="17" borderId="3" xfId="0" applyNumberFormat="1" applyFont="1" applyFill="1" applyBorder="1" applyAlignment="1">
      <alignment horizontal="center"/>
    </xf>
    <xf numFmtId="0" fontId="5" fillId="17" borderId="3" xfId="0" applyFont="1" applyFill="1" applyBorder="1" applyAlignment="1">
      <alignment horizontal="left" vertical="center"/>
    </xf>
    <xf numFmtId="2" fontId="10" fillId="17" borderId="3" xfId="0" applyNumberFormat="1" applyFont="1" applyFill="1" applyBorder="1" applyAlignment="1">
      <alignment horizontal="center"/>
    </xf>
    <xf numFmtId="49" fontId="10" fillId="17" borderId="3" xfId="0" applyNumberFormat="1" applyFont="1" applyFill="1" applyBorder="1" applyAlignment="1">
      <alignment horizontal="center"/>
    </xf>
    <xf numFmtId="0" fontId="9" fillId="17" borderId="3" xfId="0" applyFont="1" applyFill="1" applyBorder="1" applyAlignment="1">
      <alignment horizontal="left" vertical="center"/>
    </xf>
    <xf numFmtId="2" fontId="9" fillId="17" borderId="3" xfId="0" applyNumberFormat="1" applyFont="1" applyFill="1" applyBorder="1" applyAlignment="1">
      <alignment horizontal="center"/>
    </xf>
    <xf numFmtId="49" fontId="9" fillId="17" borderId="3" xfId="0" applyNumberFormat="1" applyFont="1" applyFill="1" applyBorder="1" applyAlignment="1">
      <alignment horizontal="center"/>
    </xf>
    <xf numFmtId="2" fontId="18" fillId="17" borderId="3" xfId="0" applyNumberFormat="1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49" fontId="5" fillId="2" borderId="7" xfId="0" applyNumberFormat="1" applyFont="1" applyFill="1" applyBorder="1" applyAlignment="1">
      <alignment horizontal="center" vertical="center"/>
    </xf>
    <xf numFmtId="49" fontId="21" fillId="2" borderId="3" xfId="0" applyNumberFormat="1" applyFont="1" applyFill="1" applyBorder="1" applyAlignment="1">
      <alignment horizontal="center"/>
    </xf>
    <xf numFmtId="0" fontId="25" fillId="0" borderId="0" xfId="0" applyFont="1"/>
    <xf numFmtId="0" fontId="0" fillId="0" borderId="12" xfId="0" applyBorder="1"/>
    <xf numFmtId="0" fontId="0" fillId="0" borderId="12" xfId="0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0" fillId="0" borderId="16" xfId="0" applyBorder="1"/>
    <xf numFmtId="0" fontId="26" fillId="0" borderId="17" xfId="0" applyFont="1" applyBorder="1"/>
    <xf numFmtId="0" fontId="26" fillId="0" borderId="18" xfId="0" applyFont="1" applyBorder="1"/>
    <xf numFmtId="0" fontId="26" fillId="0" borderId="19" xfId="0" applyFont="1" applyBorder="1"/>
    <xf numFmtId="0" fontId="0" fillId="0" borderId="0" xfId="0" applyFont="1"/>
    <xf numFmtId="0" fontId="26" fillId="0" borderId="0" xfId="0" applyFont="1" applyAlignment="1">
      <alignment horizontal="center"/>
    </xf>
    <xf numFmtId="0" fontId="9" fillId="0" borderId="0" xfId="0" applyFont="1" applyFill="1" applyBorder="1"/>
    <xf numFmtId="0" fontId="5" fillId="2" borderId="4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0" fillId="0" borderId="1" xfId="0" applyFill="1" applyBorder="1"/>
    <xf numFmtId="0" fontId="7" fillId="0" borderId="2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49" fontId="9" fillId="0" borderId="3" xfId="0" applyNumberFormat="1" applyFont="1" applyFill="1" applyBorder="1" applyAlignment="1">
      <alignment horizontal="center" vertical="center" wrapText="1"/>
    </xf>
    <xf numFmtId="2" fontId="9" fillId="0" borderId="3" xfId="0" applyNumberFormat="1" applyFont="1" applyFill="1" applyBorder="1" applyAlignment="1">
      <alignment horizontal="center" vertical="center" wrapText="1"/>
    </xf>
    <xf numFmtId="0" fontId="23" fillId="0" borderId="13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21" fillId="0" borderId="12" xfId="0" applyFont="1" applyFill="1" applyBorder="1" applyAlignment="1">
      <alignment horizontal="left"/>
    </xf>
    <xf numFmtId="2" fontId="9" fillId="0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left"/>
    </xf>
    <xf numFmtId="0" fontId="9" fillId="0" borderId="4" xfId="0" applyFont="1" applyFill="1" applyBorder="1" applyAlignment="1">
      <alignment horizontal="left"/>
    </xf>
    <xf numFmtId="0" fontId="21" fillId="0" borderId="12" xfId="0" applyFont="1" applyFill="1" applyBorder="1" applyAlignment="1">
      <alignment horizontal="left" wrapText="1"/>
    </xf>
    <xf numFmtId="49" fontId="21" fillId="2" borderId="3" xfId="0" applyNumberFormat="1" applyFont="1" applyFill="1" applyBorder="1" applyAlignment="1">
      <alignment horizontal="center" wrapText="1"/>
    </xf>
    <xf numFmtId="49" fontId="21" fillId="2" borderId="3" xfId="0" applyNumberFormat="1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wrapText="1"/>
    </xf>
    <xf numFmtId="49" fontId="21" fillId="2" borderId="3" xfId="0" applyNumberFormat="1" applyFont="1" applyFill="1" applyBorder="1" applyAlignment="1">
      <alignment horizontal="center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 wrapText="1"/>
    </xf>
    <xf numFmtId="49" fontId="21" fillId="2" borderId="3" xfId="0" applyNumberFormat="1" applyFont="1" applyFill="1" applyBorder="1" applyAlignment="1">
      <alignment horizontal="center" vertical="center"/>
    </xf>
  </cellXfs>
  <cellStyles count="6">
    <cellStyle name="Heading" xfId="1"/>
    <cellStyle name="Heading1" xfId="2"/>
    <cellStyle name="Result" xfId="3"/>
    <cellStyle name="Result2" xfId="4"/>
    <cellStyle name="Обычный" xfId="0" builtinId="0" customBuiltin="1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</xdr:row>
      <xdr:rowOff>722</xdr:rowOff>
    </xdr:from>
    <xdr:ext cx="1078" cy="219602"/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6553200" y="467447"/>
          <a:ext cx="1078" cy="219602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7</xdr:col>
      <xdr:colOff>0</xdr:colOff>
      <xdr:row>1</xdr:row>
      <xdr:rowOff>0</xdr:rowOff>
    </xdr:from>
    <xdr:ext cx="914400" cy="914400"/>
    <xdr:sp macro="" textlink="">
      <xdr:nvSpPr>
        <xdr:cNvPr id="3" name="Picture 1"/>
        <xdr:cNvSpPr/>
      </xdr:nvSpPr>
      <xdr:spPr>
        <a:xfrm>
          <a:off x="6553200" y="466725"/>
          <a:ext cx="914400" cy="914400"/>
        </a:xfrm>
        <a:prstGeom prst="rect">
          <a:avLst/>
        </a:prstGeom>
        <a:solidFill>
          <a:srgbClr val="5B9BD5"/>
        </a:solidFill>
        <a:ln w="12701" cap="flat">
          <a:solidFill>
            <a:srgbClr val="41719C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ru-RU" sz="1100" b="0" i="0" u="none" strike="noStrike" kern="0" cap="none" spc="0" baseline="0">
            <a:solidFill>
              <a:srgbClr val="FFFFFF"/>
            </a:solidFill>
            <a:uFillTx/>
            <a:latin typeface="Calibri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</xdr:row>
      <xdr:rowOff>356</xdr:rowOff>
    </xdr:from>
    <xdr:ext cx="1078" cy="219602"/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6410325" y="467081"/>
          <a:ext cx="1078" cy="219602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7</xdr:col>
      <xdr:colOff>0</xdr:colOff>
      <xdr:row>1</xdr:row>
      <xdr:rowOff>0</xdr:rowOff>
    </xdr:from>
    <xdr:ext cx="914400" cy="914400"/>
    <xdr:sp macro="" textlink="">
      <xdr:nvSpPr>
        <xdr:cNvPr id="3" name="Picture 1"/>
        <xdr:cNvSpPr/>
      </xdr:nvSpPr>
      <xdr:spPr>
        <a:xfrm>
          <a:off x="6410325" y="466725"/>
          <a:ext cx="914400" cy="914400"/>
        </a:xfrm>
        <a:prstGeom prst="rect">
          <a:avLst/>
        </a:prstGeom>
        <a:solidFill>
          <a:srgbClr val="5B9BD5"/>
        </a:solidFill>
        <a:ln w="12701" cap="flat">
          <a:solidFill>
            <a:srgbClr val="41719C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ru-RU" sz="1100" b="0" i="0" u="none" strike="noStrike" kern="0" cap="none" spc="0" baseline="0">
            <a:solidFill>
              <a:srgbClr val="FFFFFF"/>
            </a:solidFill>
            <a:uFillTx/>
            <a:latin typeface="Calibri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</xdr:row>
      <xdr:rowOff>356</xdr:rowOff>
    </xdr:from>
    <xdr:ext cx="1078" cy="219602"/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5867400" y="467081"/>
          <a:ext cx="1078" cy="219602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7</xdr:col>
      <xdr:colOff>0</xdr:colOff>
      <xdr:row>1</xdr:row>
      <xdr:rowOff>0</xdr:rowOff>
    </xdr:from>
    <xdr:ext cx="914400" cy="914400"/>
    <xdr:sp macro="" textlink="">
      <xdr:nvSpPr>
        <xdr:cNvPr id="3" name="Picture 1"/>
        <xdr:cNvSpPr/>
      </xdr:nvSpPr>
      <xdr:spPr>
        <a:xfrm>
          <a:off x="5867400" y="466725"/>
          <a:ext cx="914400" cy="914400"/>
        </a:xfrm>
        <a:prstGeom prst="rect">
          <a:avLst/>
        </a:prstGeom>
        <a:solidFill>
          <a:srgbClr val="5B9BD5"/>
        </a:solidFill>
        <a:ln w="12701" cap="flat">
          <a:solidFill>
            <a:srgbClr val="41719C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ru-RU" sz="1100" b="0" i="0" u="none" strike="noStrike" kern="0" cap="none" spc="0" baseline="0">
            <a:solidFill>
              <a:srgbClr val="FFFFFF"/>
            </a:solidFill>
            <a:uFillTx/>
            <a:latin typeface="Calibri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</xdr:row>
      <xdr:rowOff>356</xdr:rowOff>
    </xdr:from>
    <xdr:ext cx="1078" cy="219602"/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6000750" y="467081"/>
          <a:ext cx="1078" cy="219602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7</xdr:col>
      <xdr:colOff>0</xdr:colOff>
      <xdr:row>1</xdr:row>
      <xdr:rowOff>0</xdr:rowOff>
    </xdr:from>
    <xdr:ext cx="914400" cy="914400"/>
    <xdr:sp macro="" textlink="">
      <xdr:nvSpPr>
        <xdr:cNvPr id="3" name="Picture 1"/>
        <xdr:cNvSpPr/>
      </xdr:nvSpPr>
      <xdr:spPr>
        <a:xfrm>
          <a:off x="6000750" y="466725"/>
          <a:ext cx="914400" cy="914400"/>
        </a:xfrm>
        <a:prstGeom prst="rect">
          <a:avLst/>
        </a:prstGeom>
        <a:solidFill>
          <a:srgbClr val="5B9BD5"/>
        </a:solidFill>
        <a:ln w="12701" cap="flat">
          <a:solidFill>
            <a:srgbClr val="41719C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ru-RU" sz="1100" b="0" i="0" u="none" strike="noStrike" kern="0" cap="none" spc="0" baseline="0">
            <a:solidFill>
              <a:srgbClr val="FFFFFF"/>
            </a:solidFill>
            <a:uFillTx/>
            <a:latin typeface="Calibri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</xdr:row>
      <xdr:rowOff>356</xdr:rowOff>
    </xdr:from>
    <xdr:ext cx="1078" cy="219602"/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5867400" y="467081"/>
          <a:ext cx="1078" cy="21960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92"/>
  <sheetViews>
    <sheetView tabSelected="1" view="pageBreakPreview" topLeftCell="A137" zoomScale="95" zoomScaleNormal="100" zoomScaleSheetLayoutView="95" workbookViewId="0">
      <selection activeCell="L160" sqref="L160"/>
    </sheetView>
  </sheetViews>
  <sheetFormatPr defaultRowHeight="14.25"/>
  <cols>
    <col min="1" max="1" width="9.5" style="12" customWidth="1"/>
    <col min="2" max="2" width="31" style="2" customWidth="1"/>
    <col min="3" max="3" width="10.25" style="11" customWidth="1"/>
    <col min="4" max="4" width="8.25" style="5" customWidth="1"/>
    <col min="5" max="5" width="8.125" style="5" customWidth="1"/>
    <col min="6" max="6" width="8.25" style="5" customWidth="1"/>
    <col min="7" max="8" width="9.625" style="5" customWidth="1"/>
    <col min="9" max="9" width="10.5" style="6" customWidth="1"/>
    <col min="10" max="10" width="7.625" style="107" customWidth="1"/>
    <col min="11" max="11" width="14.125" style="34" customWidth="1"/>
    <col min="12" max="12" width="8.5" style="34" customWidth="1"/>
    <col min="13" max="140" width="8.375" customWidth="1"/>
    <col min="141" max="907" width="10.75" customWidth="1"/>
    <col min="908" max="908" width="9" customWidth="1"/>
  </cols>
  <sheetData>
    <row r="1" spans="1:13" s="9" customFormat="1" ht="24.75" customHeight="1">
      <c r="A1" s="1" t="s">
        <v>0</v>
      </c>
      <c r="B1" s="2"/>
      <c r="C1" s="3"/>
      <c r="D1" s="4"/>
      <c r="E1" s="4"/>
      <c r="F1" s="4"/>
      <c r="G1" s="5"/>
      <c r="H1" s="5"/>
      <c r="I1" s="6"/>
      <c r="J1" s="309"/>
      <c r="K1" s="8" t="s">
        <v>1</v>
      </c>
      <c r="L1" s="8" t="s">
        <v>2</v>
      </c>
      <c r="M1" s="8"/>
    </row>
    <row r="2" spans="1:13" s="9" customFormat="1">
      <c r="A2" s="10" t="s">
        <v>3</v>
      </c>
      <c r="B2" s="375" t="s">
        <v>437</v>
      </c>
      <c r="C2" s="375"/>
      <c r="D2" s="344">
        <v>19</v>
      </c>
      <c r="E2" s="345" t="s">
        <v>438</v>
      </c>
      <c r="F2" s="4" t="s">
        <v>409</v>
      </c>
      <c r="G2" s="5"/>
      <c r="H2" s="5"/>
      <c r="I2" s="6"/>
      <c r="J2" s="309"/>
      <c r="K2" s="8" t="s">
        <v>4</v>
      </c>
      <c r="L2" s="8"/>
      <c r="M2" s="8"/>
    </row>
    <row r="3" spans="1:13" s="9" customFormat="1" ht="13.5" customHeight="1">
      <c r="A3" s="10" t="s">
        <v>5</v>
      </c>
      <c r="B3" s="376" t="s">
        <v>6</v>
      </c>
      <c r="C3" s="376"/>
      <c r="D3" s="5"/>
      <c r="E3" s="5"/>
      <c r="F3" s="4"/>
      <c r="G3" s="5"/>
      <c r="H3" s="5"/>
      <c r="I3" s="6"/>
      <c r="J3" s="309"/>
      <c r="K3" s="8" t="s">
        <v>7</v>
      </c>
      <c r="L3" s="8"/>
      <c r="M3" s="8"/>
    </row>
    <row r="4" spans="1:13" s="9" customFormat="1">
      <c r="A4" s="2"/>
      <c r="B4" s="2"/>
      <c r="C4" s="11"/>
      <c r="D4" s="5"/>
      <c r="E4" s="5"/>
      <c r="F4" s="5"/>
      <c r="G4" s="5"/>
      <c r="H4" s="5"/>
      <c r="I4" s="6"/>
      <c r="J4" s="309"/>
      <c r="K4" s="8" t="s">
        <v>8</v>
      </c>
      <c r="L4" s="8"/>
      <c r="M4" s="8"/>
    </row>
    <row r="5" spans="1:13" s="9" customFormat="1" ht="12.75" customHeight="1">
      <c r="A5" s="12"/>
      <c r="B5" s="377" t="s">
        <v>439</v>
      </c>
      <c r="C5" s="377"/>
      <c r="D5" s="377"/>
      <c r="E5" s="377"/>
      <c r="F5" s="377"/>
      <c r="G5" s="377"/>
      <c r="H5" s="5"/>
      <c r="I5" s="6"/>
      <c r="J5" s="309"/>
      <c r="K5" s="8" t="s">
        <v>9</v>
      </c>
      <c r="L5" s="8"/>
      <c r="M5" s="8"/>
    </row>
    <row r="6" spans="1:13" s="9" customFormat="1" ht="12.75" customHeight="1">
      <c r="A6" s="13" t="s">
        <v>293</v>
      </c>
      <c r="B6" s="11"/>
      <c r="C6" s="11"/>
      <c r="D6" s="5"/>
      <c r="E6" s="5"/>
      <c r="F6" s="5"/>
      <c r="G6" s="5"/>
      <c r="H6" s="5"/>
      <c r="I6" s="6"/>
      <c r="J6" s="309"/>
      <c r="K6" s="8" t="s">
        <v>10</v>
      </c>
      <c r="L6" s="8"/>
      <c r="M6" s="8"/>
    </row>
    <row r="7" spans="1:13" s="9" customFormat="1" ht="30" customHeight="1">
      <c r="A7" s="378" t="s">
        <v>11</v>
      </c>
      <c r="B7" s="378" t="s">
        <v>12</v>
      </c>
      <c r="C7" s="378" t="s">
        <v>13</v>
      </c>
      <c r="D7" s="379" t="s">
        <v>14</v>
      </c>
      <c r="E7" s="379"/>
      <c r="F7" s="379"/>
      <c r="G7" s="379" t="s">
        <v>15</v>
      </c>
      <c r="H7" s="384" t="s">
        <v>16</v>
      </c>
      <c r="I7" s="378" t="s">
        <v>17</v>
      </c>
      <c r="J7" s="309"/>
    </row>
    <row r="8" spans="1:13" s="9" customFormat="1" ht="17.25" customHeight="1">
      <c r="A8" s="378"/>
      <c r="B8" s="378"/>
      <c r="C8" s="378"/>
      <c r="D8" s="14" t="s">
        <v>18</v>
      </c>
      <c r="E8" s="14" t="s">
        <v>19</v>
      </c>
      <c r="F8" s="14" t="s">
        <v>20</v>
      </c>
      <c r="G8" s="379"/>
      <c r="H8" s="384"/>
      <c r="I8" s="378"/>
      <c r="J8" s="309"/>
    </row>
    <row r="9" spans="1:13" s="9" customFormat="1">
      <c r="A9" s="346" t="s">
        <v>21</v>
      </c>
      <c r="B9" s="346"/>
      <c r="C9" s="347"/>
      <c r="D9" s="348"/>
      <c r="E9" s="348"/>
      <c r="F9" s="348"/>
      <c r="G9" s="348"/>
      <c r="H9" s="348"/>
      <c r="I9" s="349"/>
      <c r="J9" s="309"/>
    </row>
    <row r="10" spans="1:13" s="9" customFormat="1">
      <c r="A10" s="15" t="s">
        <v>22</v>
      </c>
      <c r="B10" s="19" t="s">
        <v>433</v>
      </c>
      <c r="C10" s="16">
        <v>200</v>
      </c>
      <c r="D10" s="17">
        <v>7.4</v>
      </c>
      <c r="E10" s="17">
        <v>7.1</v>
      </c>
      <c r="F10" s="17">
        <v>21.6</v>
      </c>
      <c r="G10" s="20">
        <v>193.9</v>
      </c>
      <c r="H10" s="17">
        <v>1.2</v>
      </c>
      <c r="I10" s="18" t="s">
        <v>389</v>
      </c>
      <c r="J10" s="309"/>
    </row>
    <row r="11" spans="1:13" s="9" customFormat="1">
      <c r="A11" s="15"/>
      <c r="B11" s="19" t="s">
        <v>56</v>
      </c>
      <c r="C11" s="16">
        <v>35</v>
      </c>
      <c r="D11" s="17">
        <v>2.31</v>
      </c>
      <c r="E11" s="17">
        <v>4.4000000000000004</v>
      </c>
      <c r="F11" s="17">
        <v>14.96</v>
      </c>
      <c r="G11" s="17">
        <v>103</v>
      </c>
      <c r="H11" s="17">
        <v>0</v>
      </c>
      <c r="I11" s="18" t="s">
        <v>278</v>
      </c>
      <c r="J11" s="309"/>
    </row>
    <row r="12" spans="1:13" s="9" customFormat="1">
      <c r="A12" s="15"/>
      <c r="B12" s="19" t="s">
        <v>275</v>
      </c>
      <c r="C12" s="16">
        <v>180</v>
      </c>
      <c r="D12" s="17">
        <v>0.06</v>
      </c>
      <c r="E12" s="17">
        <v>0.02</v>
      </c>
      <c r="F12" s="17">
        <v>10</v>
      </c>
      <c r="G12" s="17">
        <v>40</v>
      </c>
      <c r="H12" s="17">
        <v>0.03</v>
      </c>
      <c r="I12" s="18" t="s">
        <v>279</v>
      </c>
      <c r="J12" s="309"/>
    </row>
    <row r="13" spans="1:13" s="9" customFormat="1" ht="12.75" customHeight="1">
      <c r="A13" s="15"/>
      <c r="B13" s="21"/>
      <c r="C13" s="23">
        <f>SUM(C10:C12)</f>
        <v>415</v>
      </c>
      <c r="D13" s="23">
        <f>SUM(D10:D12)</f>
        <v>9.7700000000000014</v>
      </c>
      <c r="E13" s="23">
        <f t="shared" ref="E13:H13" si="0">SUM(E10:E12)</f>
        <v>11.52</v>
      </c>
      <c r="F13" s="23">
        <f t="shared" si="0"/>
        <v>46.56</v>
      </c>
      <c r="G13" s="23">
        <f t="shared" si="0"/>
        <v>336.9</v>
      </c>
      <c r="H13" s="23">
        <f t="shared" si="0"/>
        <v>1.23</v>
      </c>
      <c r="I13" s="24"/>
      <c r="J13" s="309">
        <f>G13*100/(G32*100/95)</f>
        <v>19.339839265212401</v>
      </c>
    </row>
    <row r="14" spans="1:13" s="9" customFormat="1">
      <c r="A14" s="15" t="s">
        <v>27</v>
      </c>
      <c r="B14" s="25"/>
      <c r="C14" s="16"/>
      <c r="D14" s="17"/>
      <c r="E14" s="17"/>
      <c r="F14" s="17"/>
      <c r="G14" s="17"/>
      <c r="H14" s="17"/>
      <c r="I14" s="18"/>
      <c r="J14" s="309"/>
    </row>
    <row r="15" spans="1:13" s="9" customFormat="1">
      <c r="A15" s="15"/>
      <c r="B15" s="19" t="s">
        <v>310</v>
      </c>
      <c r="C15" s="16">
        <v>100</v>
      </c>
      <c r="D15" s="20">
        <v>0.4</v>
      </c>
      <c r="E15" s="20">
        <v>0.4</v>
      </c>
      <c r="F15" s="20">
        <v>9.8000000000000007</v>
      </c>
      <c r="G15" s="20">
        <v>47</v>
      </c>
      <c r="H15" s="20">
        <v>10</v>
      </c>
      <c r="I15" s="33" t="s">
        <v>280</v>
      </c>
      <c r="J15" s="309"/>
    </row>
    <row r="16" spans="1:13" s="9" customFormat="1">
      <c r="A16" s="15"/>
      <c r="B16" s="21"/>
      <c r="C16" s="23">
        <f>SUM(C14:C15)</f>
        <v>100</v>
      </c>
      <c r="D16" s="23">
        <f>SUM(D14:D15)</f>
        <v>0.4</v>
      </c>
      <c r="E16" s="23">
        <f t="shared" ref="E16:H16" si="1">SUM(E14:E15)</f>
        <v>0.4</v>
      </c>
      <c r="F16" s="23">
        <f t="shared" si="1"/>
        <v>9.8000000000000007</v>
      </c>
      <c r="G16" s="23">
        <f t="shared" si="1"/>
        <v>47</v>
      </c>
      <c r="H16" s="23">
        <f t="shared" si="1"/>
        <v>10</v>
      </c>
      <c r="I16" s="24"/>
      <c r="J16" s="319">
        <f>G16*100/(G32*100/95)</f>
        <v>2.6980482204362803</v>
      </c>
    </row>
    <row r="17" spans="1:13" s="9" customFormat="1" ht="26.25" customHeight="1">
      <c r="A17" s="26" t="s">
        <v>274</v>
      </c>
      <c r="B17" s="19" t="s">
        <v>363</v>
      </c>
      <c r="C17" s="27">
        <v>180</v>
      </c>
      <c r="D17" s="28">
        <v>1.7</v>
      </c>
      <c r="E17" s="28">
        <v>3.84</v>
      </c>
      <c r="F17" s="28">
        <v>10.66</v>
      </c>
      <c r="G17" s="28">
        <v>84</v>
      </c>
      <c r="H17" s="28">
        <v>8.51</v>
      </c>
      <c r="I17" s="29" t="s">
        <v>364</v>
      </c>
      <c r="J17" s="309"/>
    </row>
    <row r="18" spans="1:13" s="9" customFormat="1">
      <c r="A18" s="15"/>
      <c r="B18" s="25" t="s">
        <v>434</v>
      </c>
      <c r="C18" s="16">
        <v>200</v>
      </c>
      <c r="D18" s="17">
        <v>14.12</v>
      </c>
      <c r="E18" s="17">
        <v>9.0399999999999991</v>
      </c>
      <c r="F18" s="17">
        <v>20.260000000000002</v>
      </c>
      <c r="G18" s="17">
        <v>208</v>
      </c>
      <c r="H18" s="17">
        <v>20.03</v>
      </c>
      <c r="I18" s="18" t="s">
        <v>410</v>
      </c>
      <c r="J18" s="309"/>
    </row>
    <row r="19" spans="1:13" s="9" customFormat="1">
      <c r="A19" s="15"/>
      <c r="B19" s="19" t="s">
        <v>64</v>
      </c>
      <c r="C19" s="16">
        <v>60</v>
      </c>
      <c r="D19" s="17">
        <v>0.3</v>
      </c>
      <c r="E19" s="17">
        <v>0.18</v>
      </c>
      <c r="F19" s="17">
        <v>4.5</v>
      </c>
      <c r="G19" s="17">
        <v>20.64</v>
      </c>
      <c r="H19" s="17">
        <v>9</v>
      </c>
      <c r="I19" s="18" t="s">
        <v>42</v>
      </c>
      <c r="J19" s="309"/>
    </row>
    <row r="20" spans="1:13" s="34" customFormat="1">
      <c r="A20" s="30"/>
      <c r="B20" s="31" t="s">
        <v>435</v>
      </c>
      <c r="C20" s="32">
        <v>180</v>
      </c>
      <c r="D20" s="20">
        <v>0.4</v>
      </c>
      <c r="E20" s="20">
        <v>0.02</v>
      </c>
      <c r="F20" s="20">
        <v>25</v>
      </c>
      <c r="G20" s="20">
        <v>101.7</v>
      </c>
      <c r="H20" s="20">
        <v>0.41</v>
      </c>
      <c r="I20" s="33" t="s">
        <v>298</v>
      </c>
      <c r="J20" s="309"/>
      <c r="K20" s="9"/>
      <c r="L20" s="9"/>
      <c r="M20" s="9"/>
    </row>
    <row r="21" spans="1:13" s="9" customFormat="1">
      <c r="A21" s="15"/>
      <c r="B21" s="35" t="s">
        <v>41</v>
      </c>
      <c r="C21" s="36">
        <v>25</v>
      </c>
      <c r="D21" s="37">
        <v>1.98</v>
      </c>
      <c r="E21" s="37">
        <v>0.25</v>
      </c>
      <c r="F21" s="37">
        <v>12.08</v>
      </c>
      <c r="G21" s="37">
        <v>59</v>
      </c>
      <c r="H21" s="37">
        <v>0</v>
      </c>
      <c r="I21" s="18" t="s">
        <v>42</v>
      </c>
      <c r="J21" s="309"/>
    </row>
    <row r="22" spans="1:13" s="9" customFormat="1">
      <c r="A22" s="15"/>
      <c r="B22" s="25" t="s">
        <v>276</v>
      </c>
      <c r="C22" s="39">
        <v>25</v>
      </c>
      <c r="D22" s="40">
        <v>1.65</v>
      </c>
      <c r="E22" s="40">
        <v>0.3</v>
      </c>
      <c r="F22" s="40">
        <v>8.3000000000000007</v>
      </c>
      <c r="G22" s="40">
        <v>44</v>
      </c>
      <c r="H22" s="40">
        <v>0</v>
      </c>
      <c r="I22" s="41" t="s">
        <v>42</v>
      </c>
      <c r="J22" s="309"/>
    </row>
    <row r="23" spans="1:13" s="9" customFormat="1">
      <c r="A23" s="38"/>
      <c r="B23" s="25"/>
      <c r="C23" s="39"/>
      <c r="D23" s="40"/>
      <c r="E23" s="40"/>
      <c r="F23" s="40"/>
      <c r="G23" s="40"/>
      <c r="H23" s="40"/>
      <c r="I23" s="41"/>
      <c r="J23" s="309"/>
    </row>
    <row r="24" spans="1:13" s="9" customFormat="1">
      <c r="A24" s="38"/>
      <c r="B24" s="21" t="s">
        <v>288</v>
      </c>
      <c r="C24" s="23">
        <f>SUM(C17:C23)</f>
        <v>670</v>
      </c>
      <c r="D24" s="23">
        <f>SUM(D17:D23)</f>
        <v>20.149999999999995</v>
      </c>
      <c r="E24" s="23">
        <f t="shared" ref="E24:H24" si="2">SUM(E17:E23)</f>
        <v>13.629999999999999</v>
      </c>
      <c r="F24" s="23">
        <f t="shared" si="2"/>
        <v>80.8</v>
      </c>
      <c r="G24" s="23">
        <f t="shared" si="2"/>
        <v>517.33999999999992</v>
      </c>
      <c r="H24" s="23">
        <f t="shared" si="2"/>
        <v>37.949999999999996</v>
      </c>
      <c r="I24" s="42"/>
      <c r="J24" s="309">
        <f>G24*100/(G32*100/95)</f>
        <v>29.698048220436277</v>
      </c>
    </row>
    <row r="25" spans="1:13" s="34" customFormat="1" ht="38.25">
      <c r="A25" s="43" t="s">
        <v>44</v>
      </c>
      <c r="B25" s="44" t="s">
        <v>384</v>
      </c>
      <c r="C25" s="45">
        <v>150</v>
      </c>
      <c r="D25" s="46">
        <v>28.04</v>
      </c>
      <c r="E25" s="46">
        <v>19.010000000000002</v>
      </c>
      <c r="F25" s="46">
        <v>17.100000000000001</v>
      </c>
      <c r="G25" s="46">
        <v>351</v>
      </c>
      <c r="H25" s="46">
        <v>0.38</v>
      </c>
      <c r="I25" s="47" t="s">
        <v>338</v>
      </c>
      <c r="J25" s="309"/>
      <c r="K25" s="9"/>
      <c r="L25" s="9"/>
      <c r="M25" s="9"/>
    </row>
    <row r="26" spans="1:13" s="34" customFormat="1">
      <c r="A26" s="43"/>
      <c r="B26" s="44" t="s">
        <v>436</v>
      </c>
      <c r="C26" s="45">
        <v>60</v>
      </c>
      <c r="D26" s="46">
        <v>1.48</v>
      </c>
      <c r="E26" s="46">
        <v>0.5</v>
      </c>
      <c r="F26" s="46">
        <v>10.9</v>
      </c>
      <c r="G26" s="46">
        <v>54.66</v>
      </c>
      <c r="H26" s="46">
        <v>0.2</v>
      </c>
      <c r="I26" s="47" t="s">
        <v>42</v>
      </c>
      <c r="J26" s="309"/>
      <c r="K26" s="9"/>
      <c r="L26" s="9"/>
      <c r="M26" s="9"/>
    </row>
    <row r="27" spans="1:13" s="9" customFormat="1">
      <c r="A27" s="48"/>
      <c r="B27" s="19" t="s">
        <v>85</v>
      </c>
      <c r="C27" s="16">
        <v>30</v>
      </c>
      <c r="D27" s="17">
        <v>0.56000000000000005</v>
      </c>
      <c r="E27" s="17">
        <v>0.66</v>
      </c>
      <c r="F27" s="17">
        <v>15.46</v>
      </c>
      <c r="G27" s="17">
        <v>71</v>
      </c>
      <c r="H27" s="17">
        <v>0</v>
      </c>
      <c r="I27" s="18" t="s">
        <v>42</v>
      </c>
      <c r="J27" s="309"/>
    </row>
    <row r="28" spans="1:13" s="9" customFormat="1">
      <c r="A28" s="48"/>
      <c r="B28" s="25" t="s">
        <v>277</v>
      </c>
      <c r="C28" s="16">
        <v>200</v>
      </c>
      <c r="D28" s="17">
        <v>10</v>
      </c>
      <c r="E28" s="17">
        <v>6.4</v>
      </c>
      <c r="F28" s="17">
        <v>17</v>
      </c>
      <c r="G28" s="17">
        <v>174</v>
      </c>
      <c r="H28" s="17">
        <v>1.2</v>
      </c>
      <c r="I28" s="18" t="s">
        <v>283</v>
      </c>
      <c r="J28" s="309"/>
    </row>
    <row r="29" spans="1:13" s="9" customFormat="1">
      <c r="A29" s="15"/>
      <c r="B29" s="35" t="s">
        <v>41</v>
      </c>
      <c r="C29" s="36">
        <v>25</v>
      </c>
      <c r="D29" s="37">
        <v>1.98</v>
      </c>
      <c r="E29" s="37">
        <v>0.25</v>
      </c>
      <c r="F29" s="37">
        <v>12.08</v>
      </c>
      <c r="G29" s="37">
        <v>59</v>
      </c>
      <c r="H29" s="37">
        <v>0</v>
      </c>
      <c r="I29" s="18" t="s">
        <v>42</v>
      </c>
      <c r="J29" s="309"/>
    </row>
    <row r="30" spans="1:13" s="9" customFormat="1">
      <c r="A30" s="15"/>
      <c r="B30" s="25" t="s">
        <v>276</v>
      </c>
      <c r="C30" s="39">
        <v>25</v>
      </c>
      <c r="D30" s="40">
        <v>1.65</v>
      </c>
      <c r="E30" s="40">
        <v>0.3</v>
      </c>
      <c r="F30" s="40">
        <v>8.3000000000000007</v>
      </c>
      <c r="G30" s="40">
        <v>44</v>
      </c>
      <c r="H30" s="40">
        <v>0</v>
      </c>
      <c r="I30" s="41" t="s">
        <v>42</v>
      </c>
      <c r="J30" s="309"/>
    </row>
    <row r="31" spans="1:13" s="9" customFormat="1">
      <c r="A31" s="15"/>
      <c r="B31" s="21" t="s">
        <v>288</v>
      </c>
      <c r="C31" s="50">
        <f>SUM(C25:C30)</f>
        <v>490</v>
      </c>
      <c r="D31" s="50">
        <f>SUM(D25:D30)</f>
        <v>43.709999999999994</v>
      </c>
      <c r="E31" s="50">
        <f t="shared" ref="E31:H31" si="3">SUM(E25:E30)</f>
        <v>27.12</v>
      </c>
      <c r="F31" s="50">
        <f t="shared" si="3"/>
        <v>80.84</v>
      </c>
      <c r="G31" s="50">
        <f t="shared" si="3"/>
        <v>753.66</v>
      </c>
      <c r="H31" s="50">
        <f t="shared" si="3"/>
        <v>1.78</v>
      </c>
      <c r="I31" s="24"/>
      <c r="J31" s="107">
        <f>G31*100/(G32*100/95)</f>
        <v>43.264064293915041</v>
      </c>
    </row>
    <row r="32" spans="1:13" s="9" customFormat="1">
      <c r="A32" s="15" t="s">
        <v>54</v>
      </c>
      <c r="B32" s="21"/>
      <c r="C32" s="16"/>
      <c r="D32" s="23">
        <f>SUM(D31,D24,D16,D13)</f>
        <v>74.029999999999987</v>
      </c>
      <c r="E32" s="23">
        <f>SUM(E31,E24,E16,E13)</f>
        <v>52.67</v>
      </c>
      <c r="F32" s="23">
        <f>SUM(F31,F24,F16,F13)</f>
        <v>218</v>
      </c>
      <c r="G32" s="23">
        <f>SUM(G31,G24,G16,G13)</f>
        <v>1654.9</v>
      </c>
      <c r="H32" s="23">
        <f>SUM(H31,H24,H16,H13)</f>
        <v>50.959999999999994</v>
      </c>
      <c r="I32" s="24"/>
      <c r="J32" s="309"/>
    </row>
    <row r="33" spans="1:13" s="9" customFormat="1">
      <c r="A33" s="346" t="s">
        <v>55</v>
      </c>
      <c r="B33" s="350"/>
      <c r="C33" s="347"/>
      <c r="D33" s="351"/>
      <c r="E33" s="351"/>
      <c r="F33" s="351"/>
      <c r="G33" s="351"/>
      <c r="H33" s="351"/>
      <c r="I33" s="352"/>
      <c r="J33" s="309"/>
    </row>
    <row r="34" spans="1:13" s="9" customFormat="1">
      <c r="A34" s="15" t="s">
        <v>22</v>
      </c>
      <c r="B34" s="25" t="s">
        <v>411</v>
      </c>
      <c r="C34" s="16">
        <v>200</v>
      </c>
      <c r="D34" s="17">
        <v>7.04</v>
      </c>
      <c r="E34" s="17">
        <v>8.6</v>
      </c>
      <c r="F34" s="17">
        <v>17.100000000000001</v>
      </c>
      <c r="G34" s="17">
        <v>224.25</v>
      </c>
      <c r="H34" s="17">
        <v>1.2</v>
      </c>
      <c r="I34" s="18" t="s">
        <v>285</v>
      </c>
      <c r="J34" s="309"/>
    </row>
    <row r="35" spans="1:13" s="9" customFormat="1">
      <c r="A35" s="15"/>
      <c r="B35" s="19" t="s">
        <v>69</v>
      </c>
      <c r="C35" s="27">
        <v>50</v>
      </c>
      <c r="D35" s="28">
        <v>2.4500000000000002</v>
      </c>
      <c r="E35" s="28">
        <v>0.31</v>
      </c>
      <c r="F35" s="28">
        <v>27.5</v>
      </c>
      <c r="G35" s="28">
        <v>123</v>
      </c>
      <c r="H35" s="28">
        <v>0.1</v>
      </c>
      <c r="I35" s="29" t="s">
        <v>286</v>
      </c>
      <c r="J35" s="309"/>
    </row>
    <row r="36" spans="1:13" s="9" customFormat="1">
      <c r="A36" s="15"/>
      <c r="B36" s="25" t="s">
        <v>284</v>
      </c>
      <c r="C36" s="18" t="s">
        <v>59</v>
      </c>
      <c r="D36" s="17">
        <v>2.85</v>
      </c>
      <c r="E36" s="17">
        <v>2.41</v>
      </c>
      <c r="F36" s="17">
        <v>14.36</v>
      </c>
      <c r="G36" s="17">
        <v>91</v>
      </c>
      <c r="H36" s="17">
        <v>1.17</v>
      </c>
      <c r="I36" s="18" t="s">
        <v>287</v>
      </c>
      <c r="J36" s="309"/>
    </row>
    <row r="37" spans="1:13" s="9" customFormat="1">
      <c r="A37" s="15"/>
      <c r="B37" s="21" t="s">
        <v>288</v>
      </c>
      <c r="C37" s="23">
        <f>SUM(C34+C35+C36)</f>
        <v>430</v>
      </c>
      <c r="D37" s="23">
        <f t="shared" ref="D37:H37" si="4">SUM(D34:D36)</f>
        <v>12.34</v>
      </c>
      <c r="E37" s="23">
        <f t="shared" si="4"/>
        <v>11.32</v>
      </c>
      <c r="F37" s="23">
        <f t="shared" si="4"/>
        <v>58.96</v>
      </c>
      <c r="G37" s="23">
        <f t="shared" si="4"/>
        <v>438.25</v>
      </c>
      <c r="H37" s="23">
        <f t="shared" si="4"/>
        <v>2.4699999999999998</v>
      </c>
      <c r="I37" s="24"/>
      <c r="J37" s="309">
        <f>G37*100/(G60*100/95)</f>
        <v>24.157774412356897</v>
      </c>
    </row>
    <row r="38" spans="1:13" s="34" customFormat="1">
      <c r="A38" s="30" t="s">
        <v>27</v>
      </c>
      <c r="B38" s="44" t="s">
        <v>302</v>
      </c>
      <c r="C38" s="32">
        <v>200</v>
      </c>
      <c r="D38" s="20">
        <v>1</v>
      </c>
      <c r="E38" s="20">
        <v>0</v>
      </c>
      <c r="F38" s="20">
        <v>20.2</v>
      </c>
      <c r="G38" s="20">
        <v>105.6</v>
      </c>
      <c r="H38" s="20">
        <v>8</v>
      </c>
      <c r="I38" s="33" t="s">
        <v>297</v>
      </c>
      <c r="J38" s="309"/>
      <c r="K38" s="9"/>
      <c r="L38" s="9"/>
      <c r="M38" s="9"/>
    </row>
    <row r="39" spans="1:13" s="9" customFormat="1">
      <c r="A39" s="15"/>
      <c r="B39" s="19"/>
      <c r="C39" s="16"/>
      <c r="D39" s="17"/>
      <c r="E39" s="17"/>
      <c r="F39" s="17"/>
      <c r="G39" s="17"/>
      <c r="H39" s="17"/>
      <c r="I39" s="18"/>
      <c r="J39" s="309"/>
    </row>
    <row r="40" spans="1:13" s="9" customFormat="1">
      <c r="A40" s="15"/>
      <c r="B40" s="21"/>
      <c r="C40" s="22">
        <f>SUM(C38:C39)</f>
        <v>200</v>
      </c>
      <c r="D40" s="22">
        <f t="shared" ref="D40:H40" si="5">SUM(D38:D39)</f>
        <v>1</v>
      </c>
      <c r="E40" s="22">
        <f t="shared" si="5"/>
        <v>0</v>
      </c>
      <c r="F40" s="22">
        <f t="shared" si="5"/>
        <v>20.2</v>
      </c>
      <c r="G40" s="22">
        <f t="shared" si="5"/>
        <v>105.6</v>
      </c>
      <c r="H40" s="22">
        <f t="shared" si="5"/>
        <v>8</v>
      </c>
      <c r="I40" s="24"/>
      <c r="J40" s="309">
        <f>G40*100/(G60*100/95)</f>
        <v>5.8210176336449253</v>
      </c>
    </row>
    <row r="41" spans="1:13" s="9" customFormat="1">
      <c r="A41" s="15" t="s">
        <v>30</v>
      </c>
      <c r="B41" s="21"/>
      <c r="C41" s="16"/>
      <c r="D41" s="17"/>
      <c r="E41" s="17"/>
      <c r="F41" s="17"/>
      <c r="G41" s="17"/>
      <c r="H41" s="17"/>
      <c r="I41" s="18"/>
      <c r="J41" s="309"/>
    </row>
    <row r="42" spans="1:13" s="9" customFormat="1">
      <c r="A42" s="15"/>
      <c r="B42" s="21"/>
      <c r="C42" s="16"/>
      <c r="D42" s="28"/>
      <c r="E42" s="17"/>
      <c r="F42" s="17"/>
      <c r="G42" s="17"/>
      <c r="H42" s="17"/>
      <c r="I42" s="18"/>
      <c r="J42" s="309"/>
    </row>
    <row r="43" spans="1:13" s="9" customFormat="1">
      <c r="A43" s="15"/>
      <c r="B43" s="25" t="s">
        <v>412</v>
      </c>
      <c r="C43" s="16">
        <v>180</v>
      </c>
      <c r="D43" s="17">
        <v>1.7</v>
      </c>
      <c r="E43" s="17">
        <v>3.84</v>
      </c>
      <c r="F43" s="17">
        <v>10.66</v>
      </c>
      <c r="G43" s="17">
        <v>84</v>
      </c>
      <c r="H43" s="17">
        <v>8.51</v>
      </c>
      <c r="I43" s="18" t="s">
        <v>364</v>
      </c>
      <c r="J43" s="309"/>
    </row>
    <row r="44" spans="1:13" s="9" customFormat="1">
      <c r="A44" s="15"/>
      <c r="B44" s="25" t="s">
        <v>413</v>
      </c>
      <c r="C44" s="16">
        <v>150</v>
      </c>
      <c r="D44" s="28">
        <v>3.65</v>
      </c>
      <c r="E44" s="17">
        <v>5.37</v>
      </c>
      <c r="F44" s="17">
        <v>36.700000000000003</v>
      </c>
      <c r="G44" s="17">
        <v>210</v>
      </c>
      <c r="H44" s="17">
        <v>0</v>
      </c>
      <c r="I44" s="18" t="s">
        <v>361</v>
      </c>
      <c r="J44" s="309"/>
    </row>
    <row r="45" spans="1:13" s="9" customFormat="1">
      <c r="A45" s="15"/>
      <c r="B45" s="44" t="s">
        <v>414</v>
      </c>
      <c r="C45" s="16">
        <v>160</v>
      </c>
      <c r="D45" s="17">
        <v>20.56</v>
      </c>
      <c r="E45" s="17">
        <v>16.54</v>
      </c>
      <c r="F45" s="17">
        <v>3.96</v>
      </c>
      <c r="G45" s="17">
        <v>252</v>
      </c>
      <c r="H45" s="17">
        <v>0.6</v>
      </c>
      <c r="I45" s="18" t="s">
        <v>365</v>
      </c>
      <c r="J45" s="309"/>
    </row>
    <row r="46" spans="1:13" s="9" customFormat="1" ht="14.1" customHeight="1">
      <c r="A46" s="15"/>
      <c r="B46" s="19" t="s">
        <v>429</v>
      </c>
      <c r="C46" s="16">
        <v>60</v>
      </c>
      <c r="D46" s="17">
        <v>0.84</v>
      </c>
      <c r="E46" s="17">
        <v>6.04</v>
      </c>
      <c r="F46" s="17">
        <v>5.55</v>
      </c>
      <c r="G46" s="17">
        <v>80</v>
      </c>
      <c r="H46" s="17">
        <v>3.81</v>
      </c>
      <c r="I46" s="18" t="s">
        <v>366</v>
      </c>
      <c r="J46" s="309"/>
    </row>
    <row r="47" spans="1:13" s="9" customFormat="1" ht="14.1" customHeight="1">
      <c r="A47" s="15"/>
      <c r="B47" s="25" t="s">
        <v>316</v>
      </c>
      <c r="C47" s="16">
        <v>180</v>
      </c>
      <c r="D47" s="17">
        <v>0.4</v>
      </c>
      <c r="E47" s="17">
        <v>0.02</v>
      </c>
      <c r="F47" s="17">
        <v>25</v>
      </c>
      <c r="G47" s="17">
        <v>101.7</v>
      </c>
      <c r="H47" s="17">
        <v>0.46</v>
      </c>
      <c r="I47" s="18" t="s">
        <v>298</v>
      </c>
      <c r="J47" s="309"/>
    </row>
    <row r="48" spans="1:13" s="9" customFormat="1" ht="14.1" customHeight="1">
      <c r="A48" s="15"/>
      <c r="B48" s="35" t="s">
        <v>41</v>
      </c>
      <c r="C48" s="36">
        <v>25</v>
      </c>
      <c r="D48" s="37">
        <v>1.98</v>
      </c>
      <c r="E48" s="37">
        <v>0.25</v>
      </c>
      <c r="F48" s="37">
        <v>12.08</v>
      </c>
      <c r="G48" s="37">
        <v>59</v>
      </c>
      <c r="H48" s="37">
        <v>0</v>
      </c>
      <c r="I48" s="18" t="s">
        <v>42</v>
      </c>
      <c r="J48" s="309"/>
    </row>
    <row r="49" spans="1:13" s="9" customFormat="1">
      <c r="A49" s="38"/>
      <c r="B49" s="25" t="s">
        <v>276</v>
      </c>
      <c r="C49" s="39">
        <v>25</v>
      </c>
      <c r="D49" s="40">
        <v>1.65</v>
      </c>
      <c r="E49" s="40">
        <v>0.3</v>
      </c>
      <c r="F49" s="40">
        <v>8.3000000000000007</v>
      </c>
      <c r="G49" s="40">
        <v>44</v>
      </c>
      <c r="H49" s="40">
        <v>0</v>
      </c>
      <c r="I49" s="41" t="s">
        <v>42</v>
      </c>
      <c r="J49" s="309"/>
    </row>
    <row r="50" spans="1:13" s="9" customFormat="1">
      <c r="A50" s="15"/>
      <c r="B50" s="25"/>
      <c r="C50" s="49">
        <f>SUM(C41:C49)</f>
        <v>780</v>
      </c>
      <c r="D50" s="49">
        <f t="shared" ref="D50:H50" si="6">SUM(D41:D49)</f>
        <v>30.779999999999994</v>
      </c>
      <c r="E50" s="49">
        <f t="shared" si="6"/>
        <v>32.36</v>
      </c>
      <c r="F50" s="49">
        <f t="shared" si="6"/>
        <v>102.25</v>
      </c>
      <c r="G50" s="49">
        <f t="shared" si="6"/>
        <v>830.7</v>
      </c>
      <c r="H50" s="49">
        <f t="shared" si="6"/>
        <v>13.38</v>
      </c>
      <c r="I50" s="29"/>
      <c r="J50" s="309">
        <f>G50*100/(G60*100/95)</f>
        <v>45.790902919212492</v>
      </c>
    </row>
    <row r="51" spans="1:13" s="9" customFormat="1" ht="38.25">
      <c r="A51" s="48" t="s">
        <v>44</v>
      </c>
      <c r="B51" s="51"/>
      <c r="C51" s="27"/>
      <c r="D51" s="28"/>
      <c r="E51" s="28"/>
      <c r="F51" s="28"/>
      <c r="G51" s="28"/>
      <c r="H51" s="28"/>
      <c r="I51" s="29"/>
      <c r="J51" s="309"/>
    </row>
    <row r="52" spans="1:13" s="9" customFormat="1">
      <c r="A52" s="48"/>
      <c r="B52" s="19" t="s">
        <v>48</v>
      </c>
      <c r="C52" s="27">
        <v>150</v>
      </c>
      <c r="D52" s="28">
        <v>3.06</v>
      </c>
      <c r="E52" s="28">
        <v>4.8</v>
      </c>
      <c r="F52" s="28">
        <v>20.45</v>
      </c>
      <c r="G52" s="28">
        <v>138</v>
      </c>
      <c r="H52" s="28">
        <v>18</v>
      </c>
      <c r="I52" s="29" t="s">
        <v>353</v>
      </c>
      <c r="J52" s="309"/>
    </row>
    <row r="53" spans="1:13" s="9" customFormat="1">
      <c r="A53" s="52"/>
      <c r="B53" s="19" t="s">
        <v>415</v>
      </c>
      <c r="C53" s="27">
        <v>25</v>
      </c>
      <c r="D53" s="28">
        <v>9.33</v>
      </c>
      <c r="E53" s="28">
        <v>2.78</v>
      </c>
      <c r="F53" s="28">
        <v>4.7699999999999996</v>
      </c>
      <c r="G53" s="28">
        <v>81.36</v>
      </c>
      <c r="H53" s="28">
        <v>1.49</v>
      </c>
      <c r="I53" s="29" t="s">
        <v>362</v>
      </c>
      <c r="J53" s="309"/>
    </row>
    <row r="54" spans="1:13" s="34" customFormat="1">
      <c r="A54" s="53"/>
      <c r="B54" s="19" t="s">
        <v>299</v>
      </c>
      <c r="C54" s="16">
        <v>30</v>
      </c>
      <c r="D54" s="17">
        <v>2.25</v>
      </c>
      <c r="E54" s="17">
        <v>2.92</v>
      </c>
      <c r="F54" s="17">
        <v>22.32</v>
      </c>
      <c r="G54" s="17">
        <v>124.5</v>
      </c>
      <c r="H54" s="17">
        <v>0</v>
      </c>
      <c r="I54" s="18" t="s">
        <v>42</v>
      </c>
      <c r="J54" s="309"/>
      <c r="K54" s="9"/>
      <c r="L54" s="9"/>
      <c r="M54" s="9"/>
    </row>
    <row r="55" spans="1:13" s="9" customFormat="1">
      <c r="A55" s="62"/>
      <c r="B55" s="25" t="s">
        <v>246</v>
      </c>
      <c r="C55" s="16">
        <v>180</v>
      </c>
      <c r="D55" s="17">
        <v>0.06</v>
      </c>
      <c r="E55" s="17">
        <v>0.02</v>
      </c>
      <c r="F55" s="17">
        <v>10</v>
      </c>
      <c r="G55" s="20">
        <v>40</v>
      </c>
      <c r="H55" s="340">
        <v>0.03</v>
      </c>
      <c r="I55" s="18" t="s">
        <v>279</v>
      </c>
      <c r="J55" s="309"/>
    </row>
    <row r="56" spans="1:13" s="9" customFormat="1">
      <c r="A56" s="52"/>
      <c r="B56" s="35" t="s">
        <v>41</v>
      </c>
      <c r="C56" s="36">
        <v>25</v>
      </c>
      <c r="D56" s="37">
        <v>1.98</v>
      </c>
      <c r="E56" s="37">
        <v>0.25</v>
      </c>
      <c r="F56" s="37">
        <v>12.08</v>
      </c>
      <c r="G56" s="37">
        <v>59</v>
      </c>
      <c r="H56" s="37">
        <v>0</v>
      </c>
      <c r="I56" s="18" t="s">
        <v>42</v>
      </c>
      <c r="J56" s="309"/>
    </row>
    <row r="57" spans="1:13" s="9" customFormat="1">
      <c r="A57" s="15"/>
      <c r="B57" s="25" t="s">
        <v>276</v>
      </c>
      <c r="C57" s="39">
        <v>25</v>
      </c>
      <c r="D57" s="40">
        <v>1.65</v>
      </c>
      <c r="E57" s="40">
        <v>0.3</v>
      </c>
      <c r="F57" s="40">
        <v>8.3000000000000007</v>
      </c>
      <c r="G57" s="40">
        <v>44</v>
      </c>
      <c r="H57" s="40">
        <v>0</v>
      </c>
      <c r="I57" s="41" t="s">
        <v>42</v>
      </c>
      <c r="J57" s="309"/>
    </row>
    <row r="58" spans="1:13" s="9" customFormat="1">
      <c r="A58" s="15"/>
      <c r="B58" s="54"/>
      <c r="C58" s="39"/>
      <c r="D58" s="40"/>
      <c r="E58" s="40"/>
      <c r="F58" s="40"/>
      <c r="G58" s="40"/>
      <c r="H58" s="55"/>
      <c r="I58" s="18"/>
      <c r="J58" s="309"/>
    </row>
    <row r="59" spans="1:13" s="9" customFormat="1">
      <c r="A59" s="15"/>
      <c r="B59" s="21"/>
      <c r="C59" s="49">
        <f>SUM(C51+C53+C54+C55+C56+C57)</f>
        <v>285</v>
      </c>
      <c r="D59" s="49">
        <f t="shared" ref="D59:H59" si="7">SUM(D51+D53+D54+D55+D56+D57)</f>
        <v>15.270000000000001</v>
      </c>
      <c r="E59" s="49">
        <f t="shared" si="7"/>
        <v>6.2699999999999987</v>
      </c>
      <c r="F59" s="49">
        <f t="shared" si="7"/>
        <v>57.47</v>
      </c>
      <c r="G59" s="49">
        <f t="shared" si="7"/>
        <v>348.86</v>
      </c>
      <c r="H59" s="49">
        <f t="shared" si="7"/>
        <v>1.52</v>
      </c>
      <c r="I59" s="24"/>
      <c r="J59" s="309">
        <f>G59*100/(G60*100/95)</f>
        <v>19.230305034785687</v>
      </c>
    </row>
    <row r="60" spans="1:13" s="9" customFormat="1">
      <c r="A60" s="15" t="s">
        <v>67</v>
      </c>
      <c r="B60" s="21"/>
      <c r="C60" s="23">
        <f t="shared" ref="C60:H60" si="8">SUM(C59,C50,C40,C37)</f>
        <v>1695</v>
      </c>
      <c r="D60" s="23">
        <f t="shared" si="8"/>
        <v>59.39</v>
      </c>
      <c r="E60" s="23">
        <f t="shared" si="8"/>
        <v>49.949999999999996</v>
      </c>
      <c r="F60" s="23">
        <f t="shared" si="8"/>
        <v>238.88</v>
      </c>
      <c r="G60" s="23">
        <f t="shared" si="8"/>
        <v>1723.4099999999999</v>
      </c>
      <c r="H60" s="23">
        <f t="shared" si="8"/>
        <v>25.369999999999997</v>
      </c>
      <c r="I60" s="24"/>
      <c r="J60" s="309"/>
    </row>
    <row r="61" spans="1:13" s="9" customFormat="1">
      <c r="A61" s="346" t="s">
        <v>68</v>
      </c>
      <c r="B61" s="350"/>
      <c r="C61" s="347"/>
      <c r="D61" s="348"/>
      <c r="E61" s="348"/>
      <c r="F61" s="348"/>
      <c r="G61" s="348"/>
      <c r="H61" s="348"/>
      <c r="I61" s="349"/>
      <c r="J61" s="309"/>
    </row>
    <row r="62" spans="1:13" s="9" customFormat="1">
      <c r="A62" s="15"/>
      <c r="B62" s="25" t="s">
        <v>416</v>
      </c>
      <c r="C62" s="16">
        <v>200</v>
      </c>
      <c r="D62" s="17">
        <v>7.44</v>
      </c>
      <c r="E62" s="17">
        <v>7.6</v>
      </c>
      <c r="F62" s="17">
        <v>19.399999999999999</v>
      </c>
      <c r="G62" s="17">
        <v>185.8</v>
      </c>
      <c r="H62" s="17">
        <v>1.21</v>
      </c>
      <c r="I62" s="18" t="s">
        <v>347</v>
      </c>
      <c r="J62" s="309"/>
    </row>
    <row r="63" spans="1:13" s="9" customFormat="1">
      <c r="A63" s="15"/>
      <c r="B63" s="25" t="s">
        <v>167</v>
      </c>
      <c r="C63" s="16">
        <v>46</v>
      </c>
      <c r="D63" s="17">
        <v>5.85</v>
      </c>
      <c r="E63" s="17">
        <v>4.7300000000000004</v>
      </c>
      <c r="F63" s="17">
        <v>14.43</v>
      </c>
      <c r="G63" s="17">
        <v>124</v>
      </c>
      <c r="H63" s="17">
        <v>0.11</v>
      </c>
      <c r="I63" s="18" t="s">
        <v>295</v>
      </c>
      <c r="J63" s="309"/>
    </row>
    <row r="64" spans="1:13" s="34" customFormat="1">
      <c r="A64" s="30"/>
      <c r="B64" s="44" t="s">
        <v>73</v>
      </c>
      <c r="C64" s="32">
        <v>180</v>
      </c>
      <c r="D64" s="20">
        <v>2.85</v>
      </c>
      <c r="E64" s="20">
        <v>2.41</v>
      </c>
      <c r="F64" s="20">
        <v>14.36</v>
      </c>
      <c r="G64" s="20">
        <v>91</v>
      </c>
      <c r="H64" s="20">
        <v>1.17</v>
      </c>
      <c r="I64" s="33" t="s">
        <v>291</v>
      </c>
      <c r="J64" s="309"/>
      <c r="K64" s="9"/>
      <c r="L64" s="9"/>
      <c r="M64" s="9"/>
    </row>
    <row r="65" spans="1:10" s="9" customFormat="1">
      <c r="A65" s="15"/>
      <c r="B65" s="21"/>
      <c r="C65" s="22">
        <f>SUM(C62:C64)</f>
        <v>426</v>
      </c>
      <c r="D65" s="22">
        <f t="shared" ref="D65:H65" si="9">SUM(D62:D64)</f>
        <v>16.14</v>
      </c>
      <c r="E65" s="22">
        <f t="shared" si="9"/>
        <v>14.74</v>
      </c>
      <c r="F65" s="22">
        <f t="shared" si="9"/>
        <v>48.19</v>
      </c>
      <c r="G65" s="22">
        <f t="shared" si="9"/>
        <v>400.8</v>
      </c>
      <c r="H65" s="22">
        <f t="shared" si="9"/>
        <v>2.4900000000000002</v>
      </c>
      <c r="I65" s="56"/>
      <c r="J65" s="309">
        <f>G65*100/(G84*100/95)</f>
        <v>21.307218802462227</v>
      </c>
    </row>
    <row r="66" spans="1:10" s="34" customFormat="1">
      <c r="A66" s="30" t="s">
        <v>27</v>
      </c>
      <c r="B66" s="44" t="s">
        <v>321</v>
      </c>
      <c r="C66" s="32">
        <v>100</v>
      </c>
      <c r="D66" s="32">
        <v>1.5</v>
      </c>
      <c r="E66" s="32">
        <v>0.5</v>
      </c>
      <c r="F66" s="32">
        <v>21</v>
      </c>
      <c r="G66" s="32">
        <v>96</v>
      </c>
      <c r="H66" s="32">
        <v>10</v>
      </c>
      <c r="I66" s="33" t="s">
        <v>280</v>
      </c>
      <c r="J66" s="107"/>
    </row>
    <row r="67" spans="1:10" s="9" customFormat="1">
      <c r="A67" s="15"/>
      <c r="B67" s="57"/>
      <c r="C67" s="57"/>
      <c r="D67" s="58"/>
      <c r="E67" s="58"/>
      <c r="F67" s="58"/>
      <c r="G67" s="58"/>
      <c r="H67" s="58"/>
      <c r="I67" s="59"/>
      <c r="J67" s="309"/>
    </row>
    <row r="68" spans="1:10" s="9" customFormat="1">
      <c r="A68" s="15"/>
      <c r="B68" s="21"/>
      <c r="C68" s="22">
        <f>SUM(C66:C67)</f>
        <v>100</v>
      </c>
      <c r="D68" s="22">
        <f t="shared" ref="D68:H68" si="10">SUM(D66:D67)</f>
        <v>1.5</v>
      </c>
      <c r="E68" s="22">
        <f t="shared" si="10"/>
        <v>0.5</v>
      </c>
      <c r="F68" s="22">
        <f t="shared" si="10"/>
        <v>21</v>
      </c>
      <c r="G68" s="22">
        <f t="shared" si="10"/>
        <v>96</v>
      </c>
      <c r="H68" s="22">
        <f t="shared" si="10"/>
        <v>10</v>
      </c>
      <c r="I68" s="24"/>
      <c r="J68" s="309">
        <f>G68*100/(G84*100/95)</f>
        <v>5.1035254616675996</v>
      </c>
    </row>
    <row r="69" spans="1:10" s="9" customFormat="1">
      <c r="A69" s="15" t="s">
        <v>30</v>
      </c>
      <c r="B69" s="25" t="s">
        <v>440</v>
      </c>
      <c r="C69" s="16">
        <v>180</v>
      </c>
      <c r="D69" s="17">
        <v>2.15</v>
      </c>
      <c r="E69" s="17">
        <v>2.2200000000000002</v>
      </c>
      <c r="F69" s="17">
        <v>12.36</v>
      </c>
      <c r="G69" s="17">
        <v>78</v>
      </c>
      <c r="H69" s="17">
        <v>5.94</v>
      </c>
      <c r="I69" s="18" t="s">
        <v>351</v>
      </c>
      <c r="J69" s="309"/>
    </row>
    <row r="70" spans="1:10" s="9" customFormat="1">
      <c r="A70" s="15"/>
      <c r="B70" s="25" t="s">
        <v>441</v>
      </c>
      <c r="C70" s="16">
        <v>230</v>
      </c>
      <c r="D70" s="17">
        <v>3.59</v>
      </c>
      <c r="E70" s="17">
        <v>4.41</v>
      </c>
      <c r="F70" s="17">
        <v>16.559999999999999</v>
      </c>
      <c r="G70" s="17">
        <v>120</v>
      </c>
      <c r="H70" s="17">
        <v>26.87</v>
      </c>
      <c r="I70" s="18" t="s">
        <v>311</v>
      </c>
      <c r="J70" s="309"/>
    </row>
    <row r="71" spans="1:10" s="9" customFormat="1">
      <c r="A71" s="15"/>
      <c r="B71" s="25" t="s">
        <v>76</v>
      </c>
      <c r="C71" s="16">
        <v>55</v>
      </c>
      <c r="D71" s="17">
        <v>12.92</v>
      </c>
      <c r="E71" s="17">
        <v>11.85</v>
      </c>
      <c r="F71" s="17">
        <v>13.46</v>
      </c>
      <c r="G71" s="17">
        <v>212</v>
      </c>
      <c r="H71" s="17">
        <v>0.73</v>
      </c>
      <c r="I71" s="18" t="s">
        <v>352</v>
      </c>
      <c r="J71" s="309"/>
    </row>
    <row r="72" spans="1:10" s="9" customFormat="1">
      <c r="A72" s="15"/>
      <c r="B72" s="25" t="s">
        <v>417</v>
      </c>
      <c r="C72" s="16">
        <v>180</v>
      </c>
      <c r="D72" s="17">
        <v>0.66</v>
      </c>
      <c r="E72" s="17">
        <v>0.12</v>
      </c>
      <c r="F72" s="17">
        <v>2.2799999999999998</v>
      </c>
      <c r="G72" s="17">
        <v>13.2</v>
      </c>
      <c r="H72" s="17">
        <v>10.5</v>
      </c>
      <c r="I72" s="18" t="s">
        <v>292</v>
      </c>
      <c r="J72" s="309"/>
    </row>
    <row r="73" spans="1:10" s="9" customFormat="1">
      <c r="A73" s="15"/>
      <c r="B73" s="35" t="s">
        <v>41</v>
      </c>
      <c r="C73" s="36">
        <v>25</v>
      </c>
      <c r="D73" s="37">
        <v>1.98</v>
      </c>
      <c r="E73" s="37">
        <v>0.25</v>
      </c>
      <c r="F73" s="37">
        <v>12.08</v>
      </c>
      <c r="G73" s="37">
        <v>59</v>
      </c>
      <c r="H73" s="37">
        <v>0</v>
      </c>
      <c r="I73" s="18" t="s">
        <v>42</v>
      </c>
      <c r="J73" s="309"/>
    </row>
    <row r="74" spans="1:10" s="9" customFormat="1">
      <c r="A74" s="15"/>
      <c r="B74" s="25" t="s">
        <v>276</v>
      </c>
      <c r="C74" s="39">
        <v>25</v>
      </c>
      <c r="D74" s="40">
        <v>1.65</v>
      </c>
      <c r="E74" s="40">
        <v>0.3</v>
      </c>
      <c r="F74" s="40">
        <v>8.3000000000000007</v>
      </c>
      <c r="G74" s="40">
        <v>44</v>
      </c>
      <c r="H74" s="40">
        <v>0</v>
      </c>
      <c r="I74" s="41" t="s">
        <v>42</v>
      </c>
      <c r="J74" s="309"/>
    </row>
    <row r="75" spans="1:10" s="9" customFormat="1">
      <c r="A75" s="15"/>
      <c r="B75" s="54"/>
      <c r="C75" s="39"/>
      <c r="D75" s="40"/>
      <c r="E75" s="40"/>
      <c r="F75" s="40"/>
      <c r="G75" s="40"/>
      <c r="H75" s="40"/>
      <c r="I75" s="41"/>
      <c r="J75" s="309"/>
    </row>
    <row r="76" spans="1:10" s="9" customFormat="1">
      <c r="A76" s="15"/>
      <c r="B76" s="21"/>
      <c r="C76" s="22">
        <f>SUM(C69:C75)</f>
        <v>695</v>
      </c>
      <c r="D76" s="22">
        <f t="shared" ref="D76:H76" si="11">SUM(D69:D75)</f>
        <v>22.95</v>
      </c>
      <c r="E76" s="22">
        <f t="shared" si="11"/>
        <v>19.150000000000002</v>
      </c>
      <c r="F76" s="22">
        <f t="shared" si="11"/>
        <v>65.039999999999992</v>
      </c>
      <c r="G76" s="22">
        <f t="shared" si="11"/>
        <v>526.20000000000005</v>
      </c>
      <c r="H76" s="22">
        <f t="shared" si="11"/>
        <v>44.04</v>
      </c>
      <c r="I76" s="24"/>
      <c r="J76" s="309">
        <f>G76*100/G84</f>
        <v>29.445998880805824</v>
      </c>
    </row>
    <row r="77" spans="1:10" s="9" customFormat="1" ht="36" customHeight="1">
      <c r="A77" s="62" t="s">
        <v>44</v>
      </c>
      <c r="B77" s="25" t="s">
        <v>430</v>
      </c>
      <c r="C77" s="29" t="s">
        <v>82</v>
      </c>
      <c r="D77" s="28">
        <v>17.489999999999998</v>
      </c>
      <c r="E77" s="28">
        <v>15.44</v>
      </c>
      <c r="F77" s="28">
        <v>35.67</v>
      </c>
      <c r="G77" s="46">
        <v>351</v>
      </c>
      <c r="H77" s="28">
        <v>1.07</v>
      </c>
      <c r="I77" s="29" t="s">
        <v>367</v>
      </c>
      <c r="J77" s="309"/>
    </row>
    <row r="78" spans="1:10" s="9" customFormat="1">
      <c r="A78" s="62"/>
      <c r="B78" s="25" t="s">
        <v>418</v>
      </c>
      <c r="C78" s="16">
        <v>20</v>
      </c>
      <c r="D78" s="17">
        <v>1.1100000000000001</v>
      </c>
      <c r="E78" s="17">
        <v>0.38</v>
      </c>
      <c r="F78" s="17">
        <v>8.1999999999999993</v>
      </c>
      <c r="G78" s="17">
        <v>41</v>
      </c>
      <c r="H78" s="17">
        <v>0.15</v>
      </c>
      <c r="I78" s="29" t="s">
        <v>42</v>
      </c>
      <c r="J78" s="309"/>
    </row>
    <row r="79" spans="1:10" s="67" customFormat="1" ht="12.75">
      <c r="A79" s="63"/>
      <c r="B79" s="64" t="s">
        <v>442</v>
      </c>
      <c r="C79" s="65">
        <v>50</v>
      </c>
      <c r="D79" s="66">
        <v>4.66</v>
      </c>
      <c r="E79" s="66">
        <v>2.83</v>
      </c>
      <c r="F79" s="66">
        <v>31.38</v>
      </c>
      <c r="G79" s="66">
        <v>169</v>
      </c>
      <c r="H79" s="66">
        <v>0</v>
      </c>
      <c r="I79" s="65">
        <v>449</v>
      </c>
      <c r="J79" s="310"/>
    </row>
    <row r="80" spans="1:10" s="67" customFormat="1" ht="12.75">
      <c r="A80" s="63"/>
      <c r="B80" s="342" t="s">
        <v>104</v>
      </c>
      <c r="C80" s="65">
        <v>200</v>
      </c>
      <c r="D80" s="66">
        <v>5.8</v>
      </c>
      <c r="E80" s="66">
        <v>5</v>
      </c>
      <c r="F80" s="66">
        <v>8</v>
      </c>
      <c r="G80" s="66">
        <v>100</v>
      </c>
      <c r="H80" s="66">
        <v>1.4</v>
      </c>
      <c r="I80" s="343">
        <v>420</v>
      </c>
      <c r="J80" s="310"/>
    </row>
    <row r="81" spans="1:13" s="67" customFormat="1" ht="12.75">
      <c r="A81" s="63"/>
      <c r="B81" s="35" t="s">
        <v>41</v>
      </c>
      <c r="C81" s="36">
        <v>25</v>
      </c>
      <c r="D81" s="37">
        <v>1.98</v>
      </c>
      <c r="E81" s="37">
        <v>0.25</v>
      </c>
      <c r="F81" s="37">
        <v>12.08</v>
      </c>
      <c r="G81" s="37">
        <v>59</v>
      </c>
      <c r="H81" s="37">
        <v>0</v>
      </c>
      <c r="I81" s="18" t="s">
        <v>42</v>
      </c>
      <c r="J81" s="310"/>
    </row>
    <row r="82" spans="1:13" s="9" customFormat="1">
      <c r="A82" s="15"/>
      <c r="B82" s="25" t="s">
        <v>276</v>
      </c>
      <c r="C82" s="39">
        <v>25</v>
      </c>
      <c r="D82" s="40">
        <v>1.65</v>
      </c>
      <c r="E82" s="40">
        <v>0.3</v>
      </c>
      <c r="F82" s="40">
        <v>8.3000000000000007</v>
      </c>
      <c r="G82" s="40">
        <v>44</v>
      </c>
      <c r="H82" s="40">
        <v>0</v>
      </c>
      <c r="I82" s="41" t="s">
        <v>42</v>
      </c>
      <c r="J82" s="309"/>
    </row>
    <row r="83" spans="1:13" s="9" customFormat="1">
      <c r="A83" s="15"/>
      <c r="B83" s="25"/>
      <c r="C83" s="118">
        <f>SUM(C77:C82)</f>
        <v>320</v>
      </c>
      <c r="D83" s="118">
        <f t="shared" ref="D83:H83" si="12">SUM(D77:D82)</f>
        <v>32.69</v>
      </c>
      <c r="E83" s="118">
        <f t="shared" si="12"/>
        <v>24.2</v>
      </c>
      <c r="F83" s="118">
        <f t="shared" si="12"/>
        <v>103.63</v>
      </c>
      <c r="G83" s="118">
        <f t="shared" si="12"/>
        <v>764</v>
      </c>
      <c r="H83" s="118">
        <f t="shared" si="12"/>
        <v>2.62</v>
      </c>
      <c r="I83" s="24"/>
      <c r="J83" s="107">
        <f>G83*100/G84</f>
        <v>42.753217683268048</v>
      </c>
    </row>
    <row r="84" spans="1:13" s="9" customFormat="1">
      <c r="A84" s="15" t="s">
        <v>87</v>
      </c>
      <c r="B84" s="21"/>
      <c r="C84" s="24">
        <f t="shared" ref="C84:H84" si="13">SUM(C83,C76,C68,C65)</f>
        <v>1541</v>
      </c>
      <c r="D84" s="24">
        <f t="shared" si="13"/>
        <v>73.28</v>
      </c>
      <c r="E84" s="24">
        <f t="shared" si="13"/>
        <v>58.59</v>
      </c>
      <c r="F84" s="24">
        <f t="shared" si="13"/>
        <v>237.85999999999999</v>
      </c>
      <c r="G84" s="24">
        <f t="shared" si="13"/>
        <v>1787</v>
      </c>
      <c r="H84" s="24">
        <f t="shared" si="13"/>
        <v>59.15</v>
      </c>
      <c r="I84" s="24"/>
      <c r="J84" s="311"/>
    </row>
    <row r="85" spans="1:13" s="9" customFormat="1">
      <c r="A85" s="346" t="s">
        <v>88</v>
      </c>
      <c r="B85" s="350"/>
      <c r="C85" s="347"/>
      <c r="D85" s="348"/>
      <c r="E85" s="348"/>
      <c r="F85" s="348"/>
      <c r="G85" s="348"/>
      <c r="H85" s="348"/>
      <c r="I85" s="349"/>
      <c r="J85" s="309"/>
    </row>
    <row r="86" spans="1:13" s="9" customFormat="1">
      <c r="A86" s="15" t="s">
        <v>22</v>
      </c>
      <c r="B86" s="25" t="s">
        <v>324</v>
      </c>
      <c r="C86" s="16">
        <v>200</v>
      </c>
      <c r="D86" s="17">
        <v>7.14</v>
      </c>
      <c r="E86" s="17">
        <v>8</v>
      </c>
      <c r="F86" s="17">
        <v>18.5</v>
      </c>
      <c r="G86" s="17">
        <v>223.91</v>
      </c>
      <c r="H86" s="17">
        <v>1.05</v>
      </c>
      <c r="I86" s="18" t="s">
        <v>281</v>
      </c>
      <c r="J86" s="309"/>
    </row>
    <row r="87" spans="1:13" s="9" customFormat="1">
      <c r="A87" s="15"/>
      <c r="B87" s="19" t="s">
        <v>289</v>
      </c>
      <c r="C87" s="27">
        <v>55</v>
      </c>
      <c r="D87" s="28">
        <v>4.97</v>
      </c>
      <c r="E87" s="28">
        <v>6.72</v>
      </c>
      <c r="F87" s="28">
        <v>15.25</v>
      </c>
      <c r="G87" s="28">
        <v>126</v>
      </c>
      <c r="H87" s="28">
        <v>0</v>
      </c>
      <c r="I87" s="29" t="s">
        <v>290</v>
      </c>
      <c r="J87" s="309"/>
    </row>
    <row r="88" spans="1:13" s="9" customFormat="1" ht="14.25" customHeight="1">
      <c r="A88" s="15"/>
      <c r="B88" s="69" t="s">
        <v>58</v>
      </c>
      <c r="C88" s="27">
        <v>180</v>
      </c>
      <c r="D88" s="28">
        <v>3.67</v>
      </c>
      <c r="E88" s="28">
        <v>3.19</v>
      </c>
      <c r="F88" s="28">
        <v>15.82</v>
      </c>
      <c r="G88" s="28">
        <v>107</v>
      </c>
      <c r="H88" s="28">
        <v>1.43</v>
      </c>
      <c r="I88" s="29" t="s">
        <v>334</v>
      </c>
      <c r="J88" s="309"/>
    </row>
    <row r="89" spans="1:13" s="9" customFormat="1">
      <c r="A89" s="15"/>
      <c r="B89" s="21" t="s">
        <v>296</v>
      </c>
      <c r="C89" s="70">
        <f>SUM(C86:C88)</f>
        <v>435</v>
      </c>
      <c r="D89" s="70">
        <f t="shared" ref="D89:H89" si="14">SUM(D86:D88)</f>
        <v>15.78</v>
      </c>
      <c r="E89" s="70">
        <f t="shared" si="14"/>
        <v>17.91</v>
      </c>
      <c r="F89" s="70">
        <f t="shared" si="14"/>
        <v>49.57</v>
      </c>
      <c r="G89" s="70">
        <f t="shared" si="14"/>
        <v>456.90999999999997</v>
      </c>
      <c r="H89" s="70">
        <f t="shared" si="14"/>
        <v>2.48</v>
      </c>
      <c r="I89" s="71"/>
      <c r="J89" s="309">
        <f>G89*100/(G110*100/95)</f>
        <v>26.915223443768564</v>
      </c>
    </row>
    <row r="90" spans="1:13" s="34" customFormat="1">
      <c r="A90" s="30" t="s">
        <v>27</v>
      </c>
      <c r="B90" s="339" t="s">
        <v>419</v>
      </c>
      <c r="C90" s="45">
        <v>100</v>
      </c>
      <c r="D90" s="46">
        <v>0.8</v>
      </c>
      <c r="E90" s="46">
        <v>0.2</v>
      </c>
      <c r="F90" s="46">
        <v>7.5</v>
      </c>
      <c r="G90" s="46">
        <v>60</v>
      </c>
      <c r="H90" s="46">
        <v>60</v>
      </c>
      <c r="I90" s="47" t="s">
        <v>280</v>
      </c>
      <c r="J90" s="309"/>
      <c r="K90" s="9"/>
      <c r="L90" s="9"/>
      <c r="M90" s="9"/>
    </row>
    <row r="91" spans="1:13" s="9" customFormat="1">
      <c r="A91" s="15"/>
      <c r="B91" s="19"/>
      <c r="C91" s="27"/>
      <c r="D91" s="28"/>
      <c r="E91" s="28"/>
      <c r="F91" s="28"/>
      <c r="G91" s="28"/>
      <c r="H91" s="28"/>
      <c r="I91" s="29"/>
      <c r="J91" s="309"/>
    </row>
    <row r="92" spans="1:13" s="9" customFormat="1">
      <c r="A92" s="15"/>
      <c r="B92" s="21" t="s">
        <v>296</v>
      </c>
      <c r="C92" s="70">
        <f>SUM(C90:C91)</f>
        <v>100</v>
      </c>
      <c r="D92" s="70">
        <f t="shared" ref="D92:H92" si="15">SUM(D90:D91)</f>
        <v>0.8</v>
      </c>
      <c r="E92" s="70">
        <f t="shared" si="15"/>
        <v>0.2</v>
      </c>
      <c r="F92" s="70">
        <f t="shared" si="15"/>
        <v>7.5</v>
      </c>
      <c r="G92" s="70">
        <f t="shared" si="15"/>
        <v>60</v>
      </c>
      <c r="H92" s="70">
        <f t="shared" si="15"/>
        <v>60</v>
      </c>
      <c r="I92" s="71"/>
      <c r="J92" s="309">
        <f>G92*100/(G110*100/95)</f>
        <v>3.534423423926186</v>
      </c>
    </row>
    <row r="93" spans="1:13" s="9" customFormat="1">
      <c r="A93" s="15"/>
      <c r="B93" s="25"/>
      <c r="C93" s="16"/>
      <c r="D93" s="17"/>
      <c r="E93" s="17"/>
      <c r="F93" s="17"/>
      <c r="G93" s="17"/>
      <c r="H93" s="17"/>
      <c r="I93" s="18"/>
      <c r="J93" s="309"/>
    </row>
    <row r="94" spans="1:13" s="9" customFormat="1">
      <c r="A94" s="15" t="s">
        <v>30</v>
      </c>
      <c r="B94" s="25" t="s">
        <v>420</v>
      </c>
      <c r="C94" s="16">
        <v>180</v>
      </c>
      <c r="D94" s="17">
        <v>1.47</v>
      </c>
      <c r="E94" s="17">
        <v>4.1399999999999997</v>
      </c>
      <c r="F94" s="17">
        <v>6.75</v>
      </c>
      <c r="G94" s="17">
        <v>75</v>
      </c>
      <c r="H94" s="17">
        <v>7.47</v>
      </c>
      <c r="I94" s="18" t="s">
        <v>281</v>
      </c>
      <c r="J94" s="309"/>
    </row>
    <row r="95" spans="1:13" s="9" customFormat="1">
      <c r="A95" s="15"/>
      <c r="B95" s="25" t="s">
        <v>77</v>
      </c>
      <c r="C95" s="16">
        <v>150</v>
      </c>
      <c r="D95" s="17">
        <v>22.51</v>
      </c>
      <c r="E95" s="17">
        <v>12.77</v>
      </c>
      <c r="F95" s="17">
        <v>24.8</v>
      </c>
      <c r="G95" s="17">
        <v>304</v>
      </c>
      <c r="H95" s="17">
        <v>10.45</v>
      </c>
      <c r="I95" s="18" t="s">
        <v>368</v>
      </c>
      <c r="J95" s="309"/>
    </row>
    <row r="96" spans="1:13" s="34" customFormat="1">
      <c r="A96" s="30"/>
      <c r="B96" s="25" t="s">
        <v>354</v>
      </c>
      <c r="C96" s="32">
        <v>75</v>
      </c>
      <c r="D96" s="20">
        <v>0.42</v>
      </c>
      <c r="E96" s="20">
        <v>0.06</v>
      </c>
      <c r="F96" s="20">
        <v>1.1399999999999999</v>
      </c>
      <c r="G96" s="20">
        <v>7.2</v>
      </c>
      <c r="H96" s="20">
        <v>2.94</v>
      </c>
      <c r="I96" s="33" t="s">
        <v>292</v>
      </c>
      <c r="J96" s="309"/>
      <c r="K96" s="9"/>
      <c r="L96" s="9"/>
      <c r="M96" s="9"/>
    </row>
    <row r="97" spans="1:13" s="9" customFormat="1">
      <c r="A97" s="15"/>
      <c r="B97" s="44" t="s">
        <v>239</v>
      </c>
      <c r="C97" s="16">
        <v>60</v>
      </c>
      <c r="D97" s="17">
        <v>0.27</v>
      </c>
      <c r="E97" s="17">
        <v>0.11</v>
      </c>
      <c r="F97" s="17">
        <v>19.940000000000001</v>
      </c>
      <c r="G97" s="17">
        <v>81.7</v>
      </c>
      <c r="H97" s="17">
        <v>23.3</v>
      </c>
      <c r="I97" s="18" t="s">
        <v>282</v>
      </c>
      <c r="J97" s="309"/>
    </row>
    <row r="98" spans="1:13" s="9" customFormat="1">
      <c r="A98" s="15"/>
      <c r="B98" s="25" t="s">
        <v>117</v>
      </c>
      <c r="C98" s="36">
        <v>180</v>
      </c>
      <c r="D98" s="37">
        <v>0.28999999999999998</v>
      </c>
      <c r="E98" s="37">
        <v>7.0000000000000007E-2</v>
      </c>
      <c r="F98" s="37">
        <v>21.8</v>
      </c>
      <c r="G98" s="37">
        <v>88.9</v>
      </c>
      <c r="H98" s="37">
        <v>2.37</v>
      </c>
      <c r="I98" s="18" t="s">
        <v>372</v>
      </c>
      <c r="J98" s="309"/>
    </row>
    <row r="99" spans="1:13" s="9" customFormat="1">
      <c r="A99" s="370"/>
      <c r="B99" s="35" t="s">
        <v>41</v>
      </c>
      <c r="C99" s="36">
        <v>25</v>
      </c>
      <c r="D99" s="37">
        <v>1.98</v>
      </c>
      <c r="E99" s="37">
        <v>0.25</v>
      </c>
      <c r="F99" s="37">
        <v>12.08</v>
      </c>
      <c r="G99" s="37">
        <v>59</v>
      </c>
      <c r="H99" s="37">
        <v>0</v>
      </c>
      <c r="I99" s="18" t="s">
        <v>42</v>
      </c>
      <c r="J99" s="309"/>
    </row>
    <row r="100" spans="1:13">
      <c r="A100" s="73"/>
      <c r="B100" s="25" t="s">
        <v>276</v>
      </c>
      <c r="C100" s="39">
        <v>25</v>
      </c>
      <c r="D100" s="40">
        <v>1.65</v>
      </c>
      <c r="E100" s="40">
        <v>0.3</v>
      </c>
      <c r="F100" s="40">
        <v>8.3000000000000007</v>
      </c>
      <c r="G100" s="40">
        <v>44</v>
      </c>
      <c r="H100" s="40">
        <v>0</v>
      </c>
      <c r="I100" s="41" t="s">
        <v>42</v>
      </c>
      <c r="J100" s="309"/>
      <c r="K100" s="9"/>
      <c r="L100" s="9"/>
      <c r="M100" s="9"/>
    </row>
    <row r="101" spans="1:13" s="9" customFormat="1">
      <c r="A101" s="15"/>
      <c r="B101" s="25"/>
      <c r="C101" s="22">
        <f>SUM(C94:C100)</f>
        <v>695</v>
      </c>
      <c r="D101" s="22">
        <f t="shared" ref="D101:H101" si="16">SUM(D94:D100)</f>
        <v>28.59</v>
      </c>
      <c r="E101" s="22">
        <f t="shared" si="16"/>
        <v>17.7</v>
      </c>
      <c r="F101" s="22">
        <f t="shared" si="16"/>
        <v>94.809999999999988</v>
      </c>
      <c r="G101" s="22">
        <f t="shared" si="16"/>
        <v>659.8</v>
      </c>
      <c r="H101" s="22">
        <f t="shared" si="16"/>
        <v>46.529999999999994</v>
      </c>
      <c r="I101" s="24"/>
      <c r="J101" s="107">
        <f>G101*100/(G110*100/95)</f>
        <v>38.866876251774961</v>
      </c>
    </row>
    <row r="102" spans="1:13" s="9" customFormat="1" ht="14.25" customHeight="1">
      <c r="A102" s="62"/>
      <c r="B102" s="21" t="s">
        <v>296</v>
      </c>
      <c r="C102" s="16"/>
      <c r="D102" s="17"/>
      <c r="E102" s="17"/>
      <c r="F102" s="17"/>
      <c r="G102" s="17"/>
      <c r="H102" s="17"/>
      <c r="I102" s="18"/>
      <c r="J102" s="309"/>
    </row>
    <row r="103" spans="1:13" s="9" customFormat="1" ht="38.25">
      <c r="A103" s="62" t="s">
        <v>44</v>
      </c>
      <c r="B103" s="19" t="s">
        <v>258</v>
      </c>
      <c r="C103" s="27">
        <v>180</v>
      </c>
      <c r="D103" s="28">
        <v>6.32</v>
      </c>
      <c r="E103" s="28">
        <v>4.5</v>
      </c>
      <c r="F103" s="28">
        <v>38.85</v>
      </c>
      <c r="G103" s="28">
        <v>221</v>
      </c>
      <c r="H103" s="28">
        <v>0</v>
      </c>
      <c r="I103" s="29" t="s">
        <v>342</v>
      </c>
      <c r="J103" s="309"/>
    </row>
    <row r="104" spans="1:13" s="9" customFormat="1">
      <c r="A104" s="62"/>
      <c r="B104" s="19" t="s">
        <v>421</v>
      </c>
      <c r="C104" s="27">
        <v>60</v>
      </c>
      <c r="D104" s="28">
        <v>10.36</v>
      </c>
      <c r="E104" s="28">
        <v>1.93</v>
      </c>
      <c r="F104" s="28">
        <v>6.79</v>
      </c>
      <c r="G104" s="28">
        <v>85.93</v>
      </c>
      <c r="H104" s="28">
        <v>1.1100000000000001</v>
      </c>
      <c r="I104" s="29" t="s">
        <v>312</v>
      </c>
      <c r="J104" s="309"/>
    </row>
    <row r="105" spans="1:13" s="9" customFormat="1">
      <c r="A105" s="52"/>
      <c r="B105" s="19" t="s">
        <v>299</v>
      </c>
      <c r="C105" s="16">
        <v>20</v>
      </c>
      <c r="D105" s="17">
        <v>0.56000000000000005</v>
      </c>
      <c r="E105" s="17">
        <v>0.66</v>
      </c>
      <c r="F105" s="17">
        <v>15.46</v>
      </c>
      <c r="G105" s="17">
        <v>71</v>
      </c>
      <c r="H105" s="17">
        <v>0</v>
      </c>
      <c r="I105" s="18" t="s">
        <v>42</v>
      </c>
      <c r="J105" s="309"/>
    </row>
    <row r="106" spans="1:13" s="34" customFormat="1">
      <c r="A106" s="62"/>
      <c r="B106" s="44" t="s">
        <v>249</v>
      </c>
      <c r="C106" s="32">
        <v>180</v>
      </c>
      <c r="D106" s="20">
        <v>0.12</v>
      </c>
      <c r="E106" s="20">
        <v>0.02</v>
      </c>
      <c r="F106" s="20">
        <v>10.199999999999999</v>
      </c>
      <c r="G106" s="20">
        <v>41</v>
      </c>
      <c r="H106" s="20">
        <v>2.83</v>
      </c>
      <c r="I106" s="33" t="s">
        <v>300</v>
      </c>
      <c r="J106" s="309"/>
      <c r="K106" s="9"/>
      <c r="L106" s="9"/>
      <c r="M106" s="9"/>
    </row>
    <row r="107" spans="1:13">
      <c r="A107" s="73"/>
      <c r="B107" s="35" t="s">
        <v>41</v>
      </c>
      <c r="C107" s="36">
        <v>25</v>
      </c>
      <c r="D107" s="37">
        <v>1.98</v>
      </c>
      <c r="E107" s="37">
        <v>0.25</v>
      </c>
      <c r="F107" s="37">
        <v>12.08</v>
      </c>
      <c r="G107" s="37">
        <v>59</v>
      </c>
      <c r="H107" s="37">
        <v>0</v>
      </c>
      <c r="I107" s="18" t="s">
        <v>42</v>
      </c>
      <c r="J107" s="58"/>
      <c r="K107"/>
      <c r="L107"/>
    </row>
    <row r="108" spans="1:13" s="9" customFormat="1">
      <c r="A108" s="15"/>
      <c r="B108" s="25" t="s">
        <v>276</v>
      </c>
      <c r="C108" s="39">
        <v>25</v>
      </c>
      <c r="D108" s="40">
        <v>1.65</v>
      </c>
      <c r="E108" s="40">
        <v>0.3</v>
      </c>
      <c r="F108" s="40">
        <v>8.3000000000000007</v>
      </c>
      <c r="G108" s="40">
        <v>44</v>
      </c>
      <c r="H108" s="40">
        <v>0</v>
      </c>
      <c r="I108" s="41" t="s">
        <v>42</v>
      </c>
      <c r="J108" s="309"/>
    </row>
    <row r="109" spans="1:13" s="9" customFormat="1">
      <c r="A109" s="15"/>
      <c r="B109" s="25"/>
      <c r="C109" s="49">
        <f t="shared" ref="C109:H109" si="17">SUM(C103+C105+C106+C107+C108)</f>
        <v>430</v>
      </c>
      <c r="D109" s="49">
        <f t="shared" si="17"/>
        <v>10.63</v>
      </c>
      <c r="E109" s="49">
        <f t="shared" si="17"/>
        <v>5.7299999999999995</v>
      </c>
      <c r="F109" s="49">
        <f t="shared" si="17"/>
        <v>84.89</v>
      </c>
      <c r="G109" s="49">
        <f t="shared" si="17"/>
        <v>436</v>
      </c>
      <c r="H109" s="49">
        <f t="shared" si="17"/>
        <v>2.83</v>
      </c>
      <c r="I109" s="24"/>
      <c r="J109" s="309">
        <f>G109*100/(G110*100/95)</f>
        <v>25.683476880530286</v>
      </c>
    </row>
    <row r="110" spans="1:13" s="9" customFormat="1">
      <c r="A110" s="15" t="s">
        <v>105</v>
      </c>
      <c r="B110" s="21"/>
      <c r="C110" s="16"/>
      <c r="D110" s="23">
        <f>SUM(D89+D92+D101+D109)</f>
        <v>55.800000000000004</v>
      </c>
      <c r="E110" s="23">
        <f>SUM(E89+E92+E101+E109)</f>
        <v>41.54</v>
      </c>
      <c r="F110" s="23">
        <f>SUM(F89+F92+F101+F109)</f>
        <v>236.76999999999998</v>
      </c>
      <c r="G110" s="23">
        <f>SUM(G89+G92+G101+G109)</f>
        <v>1612.71</v>
      </c>
      <c r="H110" s="23">
        <f>SUM(H89+H92+H101+H109)</f>
        <v>111.83999999999999</v>
      </c>
      <c r="I110" s="24"/>
      <c r="J110" s="309"/>
    </row>
    <row r="111" spans="1:13" s="9" customFormat="1">
      <c r="A111" s="346" t="s">
        <v>106</v>
      </c>
      <c r="B111" s="350"/>
      <c r="C111" s="347"/>
      <c r="D111" s="348"/>
      <c r="E111" s="348"/>
      <c r="F111" s="348"/>
      <c r="G111" s="348"/>
      <c r="H111" s="348"/>
      <c r="I111" s="349"/>
      <c r="J111" s="309"/>
    </row>
    <row r="112" spans="1:13" s="34" customFormat="1">
      <c r="A112" s="30" t="s">
        <v>22</v>
      </c>
      <c r="B112" s="31" t="s">
        <v>71</v>
      </c>
      <c r="C112" s="32">
        <v>200</v>
      </c>
      <c r="D112" s="20">
        <v>7.1</v>
      </c>
      <c r="E112" s="20">
        <v>8.1</v>
      </c>
      <c r="F112" s="20">
        <v>20.8</v>
      </c>
      <c r="G112" s="20">
        <v>232.8</v>
      </c>
      <c r="H112" s="20">
        <v>1.2</v>
      </c>
      <c r="I112" s="33" t="s">
        <v>285</v>
      </c>
      <c r="J112" s="309"/>
      <c r="K112" s="9"/>
      <c r="L112" s="9"/>
      <c r="M112" s="9"/>
    </row>
    <row r="113" spans="1:13" s="34" customFormat="1">
      <c r="A113" s="30"/>
      <c r="B113" s="31" t="s">
        <v>69</v>
      </c>
      <c r="C113" s="45">
        <v>50</v>
      </c>
      <c r="D113" s="46">
        <v>2.4</v>
      </c>
      <c r="E113" s="46">
        <v>0.27</v>
      </c>
      <c r="F113" s="46">
        <v>25.89</v>
      </c>
      <c r="G113" s="46">
        <v>115</v>
      </c>
      <c r="H113" s="46">
        <v>0</v>
      </c>
      <c r="I113" s="47" t="s">
        <v>286</v>
      </c>
      <c r="J113" s="309"/>
      <c r="K113" s="9"/>
      <c r="L113" s="9"/>
      <c r="M113" s="9"/>
    </row>
    <row r="114" spans="1:13" s="337" customFormat="1">
      <c r="A114" s="331"/>
      <c r="B114" s="332" t="s">
        <v>52</v>
      </c>
      <c r="C114" s="333">
        <v>180</v>
      </c>
      <c r="D114" s="334">
        <v>5.48</v>
      </c>
      <c r="E114" s="334">
        <v>4.88</v>
      </c>
      <c r="F114" s="334">
        <v>9.07</v>
      </c>
      <c r="G114" s="334">
        <v>102</v>
      </c>
      <c r="H114" s="334">
        <v>2.46</v>
      </c>
      <c r="I114" s="335" t="s">
        <v>301</v>
      </c>
      <c r="J114" s="336"/>
    </row>
    <row r="115" spans="1:13" s="34" customFormat="1">
      <c r="A115" s="30"/>
      <c r="B115" s="82" t="s">
        <v>296</v>
      </c>
      <c r="C115" s="83">
        <f>SUM(C112:C114)</f>
        <v>430</v>
      </c>
      <c r="D115" s="83">
        <f t="shared" ref="D115:H115" si="18">SUM(D112:D114)</f>
        <v>14.98</v>
      </c>
      <c r="E115" s="83">
        <f t="shared" si="18"/>
        <v>13.25</v>
      </c>
      <c r="F115" s="83">
        <f t="shared" si="18"/>
        <v>55.76</v>
      </c>
      <c r="G115" s="83">
        <f t="shared" si="18"/>
        <v>449.8</v>
      </c>
      <c r="H115" s="83">
        <f t="shared" si="18"/>
        <v>3.66</v>
      </c>
      <c r="I115" s="84"/>
      <c r="J115" s="107">
        <f>G115*100/(G140*100/95)</f>
        <v>23.072146690711961</v>
      </c>
      <c r="K115" s="9"/>
      <c r="L115" s="9"/>
      <c r="M115" s="9"/>
    </row>
    <row r="116" spans="1:13" s="34" customFormat="1">
      <c r="A116" s="30"/>
      <c r="B116" s="82"/>
      <c r="C116" s="32"/>
      <c r="D116" s="20"/>
      <c r="E116" s="20"/>
      <c r="F116" s="20"/>
      <c r="G116" s="20"/>
      <c r="H116" s="20"/>
      <c r="I116" s="33"/>
      <c r="J116" s="309"/>
      <c r="K116" s="9"/>
      <c r="L116" s="9"/>
      <c r="M116" s="9"/>
    </row>
    <row r="117" spans="1:13" s="34" customFormat="1">
      <c r="A117" s="30" t="s">
        <v>27</v>
      </c>
      <c r="B117" s="44" t="s">
        <v>317</v>
      </c>
      <c r="C117" s="32">
        <v>100</v>
      </c>
      <c r="D117" s="20">
        <v>0.4</v>
      </c>
      <c r="E117" s="20">
        <v>0.3</v>
      </c>
      <c r="F117" s="20">
        <v>10.3</v>
      </c>
      <c r="G117" s="20">
        <v>47</v>
      </c>
      <c r="H117" s="20">
        <v>5</v>
      </c>
      <c r="I117" s="33" t="s">
        <v>280</v>
      </c>
      <c r="J117" s="309"/>
      <c r="K117" s="9"/>
      <c r="L117" s="9"/>
      <c r="M117" s="9"/>
    </row>
    <row r="118" spans="1:13" s="34" customFormat="1">
      <c r="A118" s="30"/>
      <c r="B118" s="31" t="s">
        <v>302</v>
      </c>
      <c r="C118" s="32">
        <v>100</v>
      </c>
      <c r="D118" s="20">
        <v>0.5</v>
      </c>
      <c r="E118" s="20">
        <v>0</v>
      </c>
      <c r="F118" s="20">
        <v>10.1</v>
      </c>
      <c r="G118" s="20">
        <v>42.6</v>
      </c>
      <c r="H118" s="20">
        <v>4.8</v>
      </c>
      <c r="I118" s="33" t="s">
        <v>297</v>
      </c>
      <c r="J118" s="309"/>
      <c r="K118" s="9"/>
      <c r="L118" s="9"/>
      <c r="M118" s="9"/>
    </row>
    <row r="119" spans="1:13" s="34" customFormat="1">
      <c r="A119" s="30"/>
      <c r="B119" s="82" t="s">
        <v>296</v>
      </c>
      <c r="C119" s="83">
        <f>SUM(C117:C118)</f>
        <v>200</v>
      </c>
      <c r="D119" s="83">
        <f t="shared" ref="D119:H119" si="19">SUM(D117:D118)</f>
        <v>0.9</v>
      </c>
      <c r="E119" s="83">
        <f t="shared" si="19"/>
        <v>0.3</v>
      </c>
      <c r="F119" s="83">
        <f t="shared" si="19"/>
        <v>20.399999999999999</v>
      </c>
      <c r="G119" s="83">
        <f t="shared" si="19"/>
        <v>89.6</v>
      </c>
      <c r="H119" s="83">
        <f t="shared" si="19"/>
        <v>9.8000000000000007</v>
      </c>
      <c r="I119" s="84"/>
      <c r="J119" s="107">
        <f>G119*100/(G140*100/95)</f>
        <v>4.5959634137122976</v>
      </c>
      <c r="K119" s="9"/>
      <c r="L119" s="9"/>
      <c r="M119" s="9"/>
    </row>
    <row r="120" spans="1:13" s="34" customFormat="1" ht="27.6" customHeight="1">
      <c r="A120" s="126" t="s">
        <v>30</v>
      </c>
      <c r="B120" s="31"/>
      <c r="C120" s="45"/>
      <c r="D120" s="46"/>
      <c r="E120" s="46"/>
      <c r="F120" s="46"/>
      <c r="G120" s="46"/>
      <c r="H120" s="46"/>
      <c r="I120" s="47"/>
      <c r="J120" s="311"/>
      <c r="K120" s="9"/>
      <c r="L120" s="9"/>
      <c r="M120" s="9"/>
    </row>
    <row r="121" spans="1:13" s="34" customFormat="1" ht="14.1" customHeight="1">
      <c r="A121" s="30"/>
      <c r="B121" s="44" t="s">
        <v>346</v>
      </c>
      <c r="C121" s="45">
        <v>180</v>
      </c>
      <c r="D121" s="46">
        <v>1.69</v>
      </c>
      <c r="E121" s="46">
        <v>4.0999999999999996</v>
      </c>
      <c r="F121" s="46">
        <v>9.34</v>
      </c>
      <c r="G121" s="46">
        <v>81</v>
      </c>
      <c r="H121" s="46">
        <v>7.41</v>
      </c>
      <c r="I121" s="47" t="s">
        <v>343</v>
      </c>
      <c r="J121" s="311"/>
      <c r="K121" s="9"/>
      <c r="L121" s="9"/>
      <c r="M121" s="9"/>
    </row>
    <row r="122" spans="1:13" s="34" customFormat="1" ht="14.1" customHeight="1">
      <c r="A122" s="30"/>
      <c r="B122" s="44" t="s">
        <v>422</v>
      </c>
      <c r="C122" s="45">
        <v>160</v>
      </c>
      <c r="D122" s="46">
        <v>27.53</v>
      </c>
      <c r="E122" s="46">
        <v>7.47</v>
      </c>
      <c r="F122" s="46">
        <v>21.95</v>
      </c>
      <c r="G122" s="46">
        <v>265</v>
      </c>
      <c r="H122" s="46">
        <v>8.9700000000000006</v>
      </c>
      <c r="I122" s="47" t="s">
        <v>359</v>
      </c>
      <c r="J122" s="311"/>
      <c r="K122" s="9"/>
      <c r="L122" s="9"/>
      <c r="M122" s="9"/>
    </row>
    <row r="123" spans="1:13" s="9" customFormat="1">
      <c r="A123" s="62"/>
      <c r="B123" s="44" t="s">
        <v>423</v>
      </c>
      <c r="C123" s="16">
        <v>30</v>
      </c>
      <c r="D123" s="17">
        <v>0.42</v>
      </c>
      <c r="E123" s="17">
        <v>0.06</v>
      </c>
      <c r="F123" s="17">
        <v>1.1399999999999999</v>
      </c>
      <c r="G123" s="17">
        <v>7.2</v>
      </c>
      <c r="H123" s="17">
        <v>2.94</v>
      </c>
      <c r="I123" s="18" t="s">
        <v>292</v>
      </c>
      <c r="J123" s="309"/>
    </row>
    <row r="124" spans="1:13" s="9" customFormat="1">
      <c r="A124" s="62"/>
      <c r="B124" s="44" t="s">
        <v>424</v>
      </c>
      <c r="C124" s="32">
        <v>60</v>
      </c>
      <c r="D124" s="20">
        <v>0.31</v>
      </c>
      <c r="E124" s="20">
        <v>0.1</v>
      </c>
      <c r="F124" s="20">
        <v>21.3</v>
      </c>
      <c r="G124" s="20">
        <v>88.56</v>
      </c>
      <c r="H124" s="20">
        <v>0.51</v>
      </c>
      <c r="I124" s="33" t="s">
        <v>311</v>
      </c>
      <c r="J124" s="309"/>
    </row>
    <row r="125" spans="1:13" s="9" customFormat="1">
      <c r="A125" s="62"/>
      <c r="B125" s="44" t="s">
        <v>316</v>
      </c>
      <c r="C125" s="36">
        <v>180</v>
      </c>
      <c r="D125" s="37">
        <v>0.4</v>
      </c>
      <c r="E125" s="37">
        <v>0.02</v>
      </c>
      <c r="F125" s="37">
        <v>25</v>
      </c>
      <c r="G125" s="37">
        <v>101.7</v>
      </c>
      <c r="H125" s="37">
        <v>0.41</v>
      </c>
      <c r="I125" s="18" t="s">
        <v>298</v>
      </c>
      <c r="J125" s="309"/>
    </row>
    <row r="126" spans="1:13" s="9" customFormat="1">
      <c r="A126" s="15"/>
      <c r="B126" s="35" t="s">
        <v>41</v>
      </c>
      <c r="C126" s="36">
        <v>25</v>
      </c>
      <c r="D126" s="37">
        <v>1.98</v>
      </c>
      <c r="E126" s="37">
        <v>0.25</v>
      </c>
      <c r="F126" s="37">
        <v>12.08</v>
      </c>
      <c r="G126" s="37">
        <v>59</v>
      </c>
      <c r="H126" s="37">
        <v>0</v>
      </c>
      <c r="I126" s="18" t="s">
        <v>42</v>
      </c>
      <c r="J126" s="309"/>
    </row>
    <row r="127" spans="1:13" s="9" customFormat="1">
      <c r="A127" s="15"/>
      <c r="B127" s="25" t="s">
        <v>276</v>
      </c>
      <c r="C127" s="39">
        <v>25</v>
      </c>
      <c r="D127" s="40">
        <v>1.65</v>
      </c>
      <c r="E127" s="40">
        <v>0.3</v>
      </c>
      <c r="F127" s="40">
        <v>8.3000000000000007</v>
      </c>
      <c r="G127" s="40">
        <v>44</v>
      </c>
      <c r="H127" s="40">
        <v>0</v>
      </c>
      <c r="I127" s="41" t="s">
        <v>42</v>
      </c>
      <c r="J127" s="309"/>
    </row>
    <row r="128" spans="1:13" s="9" customFormat="1">
      <c r="A128" s="15"/>
      <c r="B128" s="25"/>
      <c r="C128" s="86"/>
      <c r="D128" s="40"/>
      <c r="E128" s="40"/>
      <c r="F128" s="40"/>
      <c r="G128" s="40"/>
      <c r="H128" s="40"/>
      <c r="I128" s="41"/>
      <c r="J128" s="309"/>
    </row>
    <row r="129" spans="1:13" s="9" customFormat="1">
      <c r="A129" s="15"/>
      <c r="B129" s="25"/>
      <c r="C129" s="22"/>
      <c r="D129" s="22"/>
      <c r="E129" s="22"/>
      <c r="F129" s="22"/>
      <c r="G129" s="22"/>
      <c r="H129" s="22"/>
      <c r="I129" s="24"/>
      <c r="J129" s="309"/>
    </row>
    <row r="130" spans="1:13" s="9" customFormat="1">
      <c r="A130" s="15"/>
      <c r="B130" s="21" t="s">
        <v>296</v>
      </c>
      <c r="C130" s="22">
        <f>SUM(C120:C129)</f>
        <v>660</v>
      </c>
      <c r="D130" s="22">
        <f t="shared" ref="D130:H130" si="20">SUM(D120:D129)</f>
        <v>33.979999999999997</v>
      </c>
      <c r="E130" s="22">
        <f t="shared" si="20"/>
        <v>12.3</v>
      </c>
      <c r="F130" s="22">
        <f t="shared" si="20"/>
        <v>99.11</v>
      </c>
      <c r="G130" s="22">
        <f t="shared" si="20"/>
        <v>646.46</v>
      </c>
      <c r="H130" s="22">
        <f t="shared" si="20"/>
        <v>20.240000000000006</v>
      </c>
      <c r="I130" s="318"/>
      <c r="J130" s="309">
        <f>G130*100/(G140*100/95)</f>
        <v>33.159670852996115</v>
      </c>
    </row>
    <row r="131" spans="1:13" s="320" customFormat="1" ht="38.25">
      <c r="A131" s="314" t="s">
        <v>44</v>
      </c>
      <c r="B131" s="315" t="s">
        <v>425</v>
      </c>
      <c r="C131" s="316">
        <v>200</v>
      </c>
      <c r="D131" s="317">
        <v>24.86</v>
      </c>
      <c r="E131" s="317">
        <v>37.9</v>
      </c>
      <c r="F131" s="317">
        <v>6.74</v>
      </c>
      <c r="G131" s="317">
        <v>336.2</v>
      </c>
      <c r="H131" s="317">
        <v>1.1599999999999999</v>
      </c>
      <c r="I131" s="318" t="s">
        <v>318</v>
      </c>
      <c r="J131" s="319"/>
    </row>
    <row r="132" spans="1:13" s="9" customFormat="1">
      <c r="A132" s="62"/>
      <c r="B132" s="25" t="s">
        <v>426</v>
      </c>
      <c r="C132" s="16">
        <v>60</v>
      </c>
      <c r="D132" s="17">
        <v>3.26</v>
      </c>
      <c r="E132" s="17">
        <v>5.62</v>
      </c>
      <c r="F132" s="17">
        <v>30.99</v>
      </c>
      <c r="G132" s="17">
        <v>187</v>
      </c>
      <c r="H132" s="17">
        <v>0.03</v>
      </c>
      <c r="I132" s="18" t="s">
        <v>370</v>
      </c>
      <c r="J132" s="309"/>
    </row>
    <row r="133" spans="1:13" s="9" customFormat="1">
      <c r="A133" s="85"/>
      <c r="B133" s="35" t="s">
        <v>246</v>
      </c>
      <c r="C133" s="36">
        <v>180</v>
      </c>
      <c r="D133" s="37">
        <v>0.06</v>
      </c>
      <c r="E133" s="37">
        <v>0.02</v>
      </c>
      <c r="F133" s="37">
        <v>10</v>
      </c>
      <c r="G133" s="37">
        <v>40</v>
      </c>
      <c r="H133" s="37">
        <v>0.03</v>
      </c>
      <c r="I133" s="72" t="s">
        <v>279</v>
      </c>
      <c r="J133" s="309"/>
    </row>
    <row r="134" spans="1:13" s="9" customFormat="1">
      <c r="A134" s="89"/>
      <c r="B134" s="35" t="s">
        <v>41</v>
      </c>
      <c r="C134" s="36">
        <v>25</v>
      </c>
      <c r="D134" s="37">
        <v>1.98</v>
      </c>
      <c r="E134" s="37">
        <v>0.25</v>
      </c>
      <c r="F134" s="37">
        <v>12.08</v>
      </c>
      <c r="G134" s="37">
        <v>59</v>
      </c>
      <c r="H134" s="37">
        <v>0</v>
      </c>
      <c r="I134" s="18" t="s">
        <v>42</v>
      </c>
      <c r="J134" s="309"/>
    </row>
    <row r="135" spans="1:13" s="92" customFormat="1">
      <c r="A135" s="90"/>
      <c r="B135" s="25" t="s">
        <v>276</v>
      </c>
      <c r="C135" s="39">
        <v>25</v>
      </c>
      <c r="D135" s="40">
        <v>1.65</v>
      </c>
      <c r="E135" s="40">
        <v>0.3</v>
      </c>
      <c r="F135" s="40">
        <v>8.3000000000000007</v>
      </c>
      <c r="G135" s="40">
        <v>44</v>
      </c>
      <c r="H135" s="40">
        <v>0</v>
      </c>
      <c r="I135" s="41" t="s">
        <v>42</v>
      </c>
      <c r="J135" s="312"/>
    </row>
    <row r="136" spans="1:13" s="34" customFormat="1">
      <c r="A136" s="93"/>
      <c r="B136" s="31"/>
      <c r="C136" s="32"/>
      <c r="D136" s="20"/>
      <c r="E136" s="20"/>
      <c r="F136" s="20"/>
      <c r="G136" s="20"/>
      <c r="H136" s="20"/>
      <c r="I136" s="33"/>
      <c r="J136" s="309"/>
      <c r="K136" s="9"/>
      <c r="L136" s="9"/>
      <c r="M136" s="9"/>
    </row>
    <row r="137" spans="1:13">
      <c r="A137" s="94"/>
      <c r="B137" s="95"/>
      <c r="C137" s="94"/>
      <c r="D137" s="94"/>
      <c r="E137" s="94"/>
      <c r="F137" s="94"/>
      <c r="G137" s="94"/>
      <c r="H137" s="94"/>
      <c r="I137" s="94"/>
      <c r="J137" s="313"/>
      <c r="K137"/>
      <c r="L137"/>
    </row>
    <row r="138" spans="1:13" s="34" customFormat="1">
      <c r="A138" s="96"/>
      <c r="B138" s="97"/>
      <c r="C138" s="98"/>
      <c r="D138" s="99"/>
      <c r="E138" s="99"/>
      <c r="F138" s="99"/>
      <c r="G138" s="99"/>
      <c r="H138" s="99"/>
      <c r="I138" s="100"/>
      <c r="J138" s="309"/>
      <c r="K138" s="9"/>
      <c r="L138" s="9"/>
      <c r="M138" s="9"/>
    </row>
    <row r="139" spans="1:13" s="34" customFormat="1">
      <c r="A139" s="30"/>
      <c r="B139" s="82" t="s">
        <v>296</v>
      </c>
      <c r="C139" s="101">
        <f>SUM(C131:C138)</f>
        <v>490</v>
      </c>
      <c r="D139" s="101">
        <f t="shared" ref="D139:H139" si="21">SUM(D131:D138)</f>
        <v>31.809999999999995</v>
      </c>
      <c r="E139" s="101">
        <f t="shared" si="21"/>
        <v>44.089999999999996</v>
      </c>
      <c r="F139" s="101">
        <f t="shared" si="21"/>
        <v>68.11</v>
      </c>
      <c r="G139" s="101">
        <f t="shared" si="21"/>
        <v>666.2</v>
      </c>
      <c r="H139" s="101">
        <f t="shared" si="21"/>
        <v>1.22</v>
      </c>
      <c r="I139" s="84"/>
      <c r="J139" s="107">
        <f>G139*100/(G140*100/95)</f>
        <v>34.172219042579606</v>
      </c>
    </row>
    <row r="140" spans="1:13" s="34" customFormat="1">
      <c r="A140" s="102" t="s">
        <v>133</v>
      </c>
      <c r="B140" s="82"/>
      <c r="C140" s="32"/>
      <c r="D140" s="68">
        <f>SUM(D115+D119+D130+D139)</f>
        <v>81.669999999999987</v>
      </c>
      <c r="E140" s="68">
        <f>SUM(E115+E119+E130+E139)</f>
        <v>69.94</v>
      </c>
      <c r="F140" s="68">
        <f>SUM(F115+F119+F130+F139)</f>
        <v>243.38</v>
      </c>
      <c r="G140" s="68">
        <f>SUM(G115+G119+G130+G139)</f>
        <v>1852.0600000000002</v>
      </c>
      <c r="H140" s="68">
        <f>SUM(H115+H119+H130+H139)</f>
        <v>34.92</v>
      </c>
      <c r="I140" s="84"/>
      <c r="J140" s="309"/>
      <c r="K140" s="9"/>
      <c r="L140" s="9"/>
      <c r="M140" s="9"/>
    </row>
    <row r="141" spans="1:13" s="9" customFormat="1">
      <c r="A141" s="346" t="s">
        <v>134</v>
      </c>
      <c r="B141" s="350"/>
      <c r="C141" s="347"/>
      <c r="D141" s="348"/>
      <c r="E141" s="348"/>
      <c r="F141" s="348"/>
      <c r="G141" s="348"/>
      <c r="H141" s="348"/>
      <c r="I141" s="349"/>
      <c r="J141" s="309"/>
    </row>
    <row r="142" spans="1:13" s="9" customFormat="1">
      <c r="A142" s="15" t="s">
        <v>22</v>
      </c>
      <c r="B142" s="19" t="s">
        <v>294</v>
      </c>
      <c r="C142" s="16">
        <v>200</v>
      </c>
      <c r="D142" s="17">
        <v>7.4</v>
      </c>
      <c r="E142" s="17">
        <v>7.1</v>
      </c>
      <c r="F142" s="17">
        <v>21.6</v>
      </c>
      <c r="G142" s="20">
        <v>193.9</v>
      </c>
      <c r="H142" s="17">
        <v>1.2</v>
      </c>
      <c r="I142" s="18" t="s">
        <v>285</v>
      </c>
      <c r="J142" s="309"/>
    </row>
    <row r="143" spans="1:13" s="9" customFormat="1" ht="12" customHeight="1">
      <c r="A143" s="15"/>
      <c r="B143" s="25" t="s">
        <v>56</v>
      </c>
      <c r="C143" s="16">
        <v>35</v>
      </c>
      <c r="D143" s="17">
        <v>2.31</v>
      </c>
      <c r="E143" s="17">
        <v>4.4000000000000004</v>
      </c>
      <c r="F143" s="17">
        <v>14.96</v>
      </c>
      <c r="G143" s="17">
        <v>103</v>
      </c>
      <c r="H143" s="17">
        <v>0</v>
      </c>
      <c r="I143" s="18" t="s">
        <v>278</v>
      </c>
      <c r="J143" s="309"/>
    </row>
    <row r="144" spans="1:13" s="9" customFormat="1">
      <c r="A144" s="15"/>
      <c r="B144" s="25" t="s">
        <v>246</v>
      </c>
      <c r="C144" s="16">
        <v>180</v>
      </c>
      <c r="D144" s="17">
        <v>0.06</v>
      </c>
      <c r="E144" s="17">
        <v>0.02</v>
      </c>
      <c r="F144" s="17">
        <v>10</v>
      </c>
      <c r="G144" s="17">
        <v>40</v>
      </c>
      <c r="H144" s="17">
        <v>0.03</v>
      </c>
      <c r="I144" s="18" t="s">
        <v>279</v>
      </c>
      <c r="J144" s="309"/>
    </row>
    <row r="145" spans="1:13" s="9" customFormat="1">
      <c r="A145" s="15"/>
      <c r="B145" s="21"/>
      <c r="C145" s="22">
        <f>SUM(C142:C144)</f>
        <v>415</v>
      </c>
      <c r="D145" s="22">
        <f t="shared" ref="D145:H145" si="22">SUM(D142:D144)</f>
        <v>9.7700000000000014</v>
      </c>
      <c r="E145" s="22">
        <f t="shared" si="22"/>
        <v>11.52</v>
      </c>
      <c r="F145" s="22">
        <f t="shared" si="22"/>
        <v>46.56</v>
      </c>
      <c r="G145" s="22">
        <f t="shared" si="22"/>
        <v>336.9</v>
      </c>
      <c r="H145" s="22">
        <f t="shared" si="22"/>
        <v>1.23</v>
      </c>
      <c r="I145" s="24"/>
      <c r="J145" s="309">
        <f>G145*100/(G168*100/95)</f>
        <v>15.476996431231081</v>
      </c>
    </row>
    <row r="146" spans="1:13" s="9" customFormat="1">
      <c r="A146" s="52" t="s">
        <v>27</v>
      </c>
      <c r="B146" s="103" t="s">
        <v>427</v>
      </c>
      <c r="C146" s="104">
        <v>100</v>
      </c>
      <c r="D146" s="105">
        <v>0.9</v>
      </c>
      <c r="E146" s="105">
        <v>0.2</v>
      </c>
      <c r="F146" s="105">
        <v>8.1</v>
      </c>
      <c r="G146" s="105">
        <v>43</v>
      </c>
      <c r="H146" s="105">
        <v>60</v>
      </c>
      <c r="I146" s="106" t="s">
        <v>280</v>
      </c>
      <c r="J146" s="311"/>
    </row>
    <row r="147" spans="1:13" s="9" customFormat="1">
      <c r="A147" s="15"/>
      <c r="B147" s="19"/>
      <c r="C147" s="16"/>
      <c r="D147" s="17"/>
      <c r="E147" s="17"/>
      <c r="F147" s="17"/>
      <c r="G147" s="17"/>
      <c r="H147" s="17"/>
      <c r="I147" s="18"/>
      <c r="J147" s="309"/>
    </row>
    <row r="148" spans="1:13" s="9" customFormat="1">
      <c r="A148" s="15"/>
      <c r="B148" s="21"/>
      <c r="C148" s="22">
        <f>SUM(C146:C147)</f>
        <v>100</v>
      </c>
      <c r="D148" s="22">
        <f t="shared" ref="D148:H148" si="23">SUM(D146:D147)</f>
        <v>0.9</v>
      </c>
      <c r="E148" s="22">
        <f t="shared" si="23"/>
        <v>0.2</v>
      </c>
      <c r="F148" s="22">
        <f t="shared" si="23"/>
        <v>8.1</v>
      </c>
      <c r="G148" s="22">
        <f t="shared" si="23"/>
        <v>43</v>
      </c>
      <c r="H148" s="22">
        <f t="shared" si="23"/>
        <v>60</v>
      </c>
      <c r="I148" s="24"/>
      <c r="J148" s="107">
        <f>G148*100/(G168*100/95)</f>
        <v>1.9753958045204405</v>
      </c>
    </row>
    <row r="149" spans="1:13" s="9" customFormat="1">
      <c r="A149" s="15"/>
      <c r="B149" s="25"/>
      <c r="C149" s="16"/>
      <c r="D149" s="17"/>
      <c r="E149" s="17"/>
      <c r="F149" s="17"/>
      <c r="G149" s="17"/>
      <c r="H149" s="17"/>
      <c r="I149" s="18"/>
      <c r="J149" s="309"/>
    </row>
    <row r="150" spans="1:13" s="34" customFormat="1">
      <c r="A150" s="30" t="s">
        <v>30</v>
      </c>
      <c r="B150" s="371" t="s">
        <v>428</v>
      </c>
      <c r="C150" s="98">
        <v>180</v>
      </c>
      <c r="D150" s="99">
        <v>1.6</v>
      </c>
      <c r="E150" s="99">
        <v>4.08</v>
      </c>
      <c r="F150" s="99">
        <v>6.03</v>
      </c>
      <c r="G150" s="99">
        <v>68</v>
      </c>
      <c r="H150" s="99">
        <v>13.3</v>
      </c>
      <c r="I150" s="110" t="s">
        <v>309</v>
      </c>
      <c r="J150" s="309"/>
      <c r="K150" s="9"/>
      <c r="L150" s="9"/>
      <c r="M150" s="9"/>
    </row>
    <row r="151" spans="1:13" s="34" customFormat="1">
      <c r="A151" s="30"/>
      <c r="B151" s="372" t="s">
        <v>37</v>
      </c>
      <c r="C151" s="108">
        <v>150</v>
      </c>
      <c r="D151" s="109">
        <v>20.399999999999999</v>
      </c>
      <c r="E151" s="109">
        <v>19.11</v>
      </c>
      <c r="F151" s="109">
        <v>32.5</v>
      </c>
      <c r="G151" s="109">
        <v>396</v>
      </c>
      <c r="H151" s="109">
        <v>0.35</v>
      </c>
      <c r="I151" s="358" t="s">
        <v>371</v>
      </c>
      <c r="J151" s="309"/>
      <c r="K151" s="9"/>
      <c r="L151" s="9"/>
      <c r="M151" s="9"/>
    </row>
    <row r="152" spans="1:13" s="34" customFormat="1">
      <c r="A152" s="30"/>
      <c r="B152" s="372" t="s">
        <v>391</v>
      </c>
      <c r="C152" s="108">
        <v>80</v>
      </c>
      <c r="D152" s="109">
        <v>12.44</v>
      </c>
      <c r="E152" s="109">
        <v>9.24</v>
      </c>
      <c r="F152" s="109">
        <v>12.56</v>
      </c>
      <c r="G152" s="109">
        <v>183</v>
      </c>
      <c r="H152" s="109">
        <v>0.12</v>
      </c>
      <c r="I152" s="358" t="s">
        <v>339</v>
      </c>
      <c r="J152" s="309"/>
      <c r="K152" s="9"/>
      <c r="L152" s="9"/>
      <c r="M152" s="9"/>
    </row>
    <row r="153" spans="1:13" s="9" customFormat="1">
      <c r="A153" s="15"/>
      <c r="B153" s="373" t="s">
        <v>429</v>
      </c>
      <c r="C153" s="108">
        <v>60</v>
      </c>
      <c r="D153" s="109">
        <v>0.3</v>
      </c>
      <c r="E153" s="109">
        <v>0.18</v>
      </c>
      <c r="F153" s="109">
        <v>4.5</v>
      </c>
      <c r="G153" s="109">
        <v>20.64</v>
      </c>
      <c r="H153" s="109">
        <v>9</v>
      </c>
      <c r="I153" s="110" t="s">
        <v>42</v>
      </c>
      <c r="J153" s="309"/>
    </row>
    <row r="154" spans="1:13" s="9" customFormat="1">
      <c r="A154" s="15"/>
      <c r="B154" s="374" t="s">
        <v>39</v>
      </c>
      <c r="C154" s="16">
        <v>180</v>
      </c>
      <c r="D154" s="17">
        <v>0.14000000000000001</v>
      </c>
      <c r="E154" s="17">
        <v>0.14000000000000001</v>
      </c>
      <c r="F154" s="17">
        <v>21.49</v>
      </c>
      <c r="G154" s="17">
        <v>87.8</v>
      </c>
      <c r="H154" s="17">
        <v>1.65</v>
      </c>
      <c r="I154" s="18" t="s">
        <v>372</v>
      </c>
      <c r="J154" s="309"/>
    </row>
    <row r="155" spans="1:13" s="9" customFormat="1">
      <c r="A155" s="15"/>
      <c r="B155" s="35" t="s">
        <v>41</v>
      </c>
      <c r="C155" s="36">
        <v>25</v>
      </c>
      <c r="D155" s="37">
        <v>1.98</v>
      </c>
      <c r="E155" s="37">
        <v>0.25</v>
      </c>
      <c r="F155" s="37">
        <v>12.08</v>
      </c>
      <c r="G155" s="37">
        <v>59</v>
      </c>
      <c r="H155" s="37">
        <v>0</v>
      </c>
      <c r="I155" s="18" t="s">
        <v>42</v>
      </c>
      <c r="J155" s="309"/>
    </row>
    <row r="156" spans="1:13" s="9" customFormat="1">
      <c r="A156" s="15"/>
      <c r="B156" s="25" t="s">
        <v>276</v>
      </c>
      <c r="C156" s="39">
        <v>25</v>
      </c>
      <c r="D156" s="40">
        <v>1.65</v>
      </c>
      <c r="E156" s="40">
        <v>0.3</v>
      </c>
      <c r="F156" s="40">
        <v>8.3000000000000007</v>
      </c>
      <c r="G156" s="40">
        <v>44</v>
      </c>
      <c r="H156" s="40">
        <v>0</v>
      </c>
      <c r="I156" s="41" t="s">
        <v>42</v>
      </c>
      <c r="J156" s="309"/>
    </row>
    <row r="157" spans="1:13" s="9" customFormat="1">
      <c r="A157" s="15"/>
      <c r="B157" s="25"/>
      <c r="C157" s="16"/>
      <c r="D157" s="17"/>
      <c r="E157" s="17"/>
      <c r="F157" s="17"/>
      <c r="G157" s="17"/>
      <c r="H157" s="17"/>
      <c r="I157" s="72"/>
      <c r="J157" s="309"/>
    </row>
    <row r="158" spans="1:13" s="9" customFormat="1">
      <c r="A158" s="85"/>
      <c r="B158" s="25"/>
      <c r="C158" s="112">
        <f>SUM(C149:C157)</f>
        <v>700</v>
      </c>
      <c r="D158" s="112">
        <f t="shared" ref="D158:H158" si="24">SUM(D149:D157)</f>
        <v>38.509999999999991</v>
      </c>
      <c r="E158" s="112">
        <f t="shared" si="24"/>
        <v>33.299999999999997</v>
      </c>
      <c r="F158" s="112">
        <f t="shared" si="24"/>
        <v>97.46</v>
      </c>
      <c r="G158" s="112">
        <f t="shared" si="24"/>
        <v>858.43999999999994</v>
      </c>
      <c r="H158" s="112">
        <f t="shared" si="24"/>
        <v>24.419999999999998</v>
      </c>
      <c r="I158" s="18"/>
      <c r="J158" s="309">
        <f>G158*100/(G168*100/95)</f>
        <v>39.436250568198304</v>
      </c>
    </row>
    <row r="159" spans="1:13">
      <c r="A159" s="113"/>
      <c r="B159" s="111"/>
      <c r="C159" s="112"/>
      <c r="D159" s="112"/>
      <c r="E159" s="112"/>
      <c r="F159" s="112"/>
      <c r="G159" s="112"/>
      <c r="H159" s="112"/>
      <c r="I159" s="56"/>
      <c r="J159" s="58"/>
      <c r="K159"/>
      <c r="L159"/>
    </row>
    <row r="160" spans="1:13" s="9" customFormat="1" ht="35.25" customHeight="1">
      <c r="A160" s="114" t="s">
        <v>44</v>
      </c>
      <c r="B160" s="115" t="s">
        <v>443</v>
      </c>
      <c r="C160" s="87">
        <v>150</v>
      </c>
      <c r="D160" s="88">
        <v>28.04</v>
      </c>
      <c r="E160" s="88">
        <v>19.010000000000002</v>
      </c>
      <c r="F160" s="88">
        <v>17.100000000000001</v>
      </c>
      <c r="G160" s="88">
        <v>351</v>
      </c>
      <c r="H160" s="88">
        <v>0.38</v>
      </c>
      <c r="I160" s="116" t="s">
        <v>338</v>
      </c>
      <c r="J160" s="309"/>
    </row>
    <row r="161" spans="1:13" s="34" customFormat="1">
      <c r="A161" s="117"/>
      <c r="B161" s="19" t="s">
        <v>418</v>
      </c>
      <c r="C161" s="16">
        <v>20</v>
      </c>
      <c r="D161" s="17">
        <v>0.03</v>
      </c>
      <c r="E161" s="17">
        <v>0.01</v>
      </c>
      <c r="F161" s="17">
        <v>6.35</v>
      </c>
      <c r="G161" s="17">
        <v>26</v>
      </c>
      <c r="H161" s="17">
        <v>0.3</v>
      </c>
      <c r="I161" s="18" t="s">
        <v>373</v>
      </c>
      <c r="J161" s="309"/>
      <c r="K161" s="9"/>
      <c r="L161" s="9"/>
      <c r="M161" s="9"/>
    </row>
    <row r="162" spans="1:13" s="9" customFormat="1">
      <c r="A162" s="62"/>
      <c r="B162" s="19" t="s">
        <v>431</v>
      </c>
      <c r="C162" s="36">
        <v>60</v>
      </c>
      <c r="D162" s="37">
        <v>4.22</v>
      </c>
      <c r="E162" s="37">
        <v>4.8099999999999996</v>
      </c>
      <c r="F162" s="37">
        <v>33.31</v>
      </c>
      <c r="G162" s="37">
        <v>193</v>
      </c>
      <c r="H162" s="37">
        <v>0.01</v>
      </c>
      <c r="I162" s="72" t="s">
        <v>432</v>
      </c>
      <c r="J162" s="309"/>
    </row>
    <row r="163" spans="1:13" s="9" customFormat="1">
      <c r="A163" s="62"/>
      <c r="B163" s="25" t="s">
        <v>277</v>
      </c>
      <c r="C163" s="16">
        <v>200</v>
      </c>
      <c r="D163" s="17">
        <v>9</v>
      </c>
      <c r="E163" s="17">
        <v>5.76</v>
      </c>
      <c r="F163" s="17">
        <v>15.3</v>
      </c>
      <c r="G163" s="17">
        <v>156.6</v>
      </c>
      <c r="H163" s="17">
        <v>1.08</v>
      </c>
      <c r="I163" s="18" t="s">
        <v>283</v>
      </c>
      <c r="J163" s="309"/>
    </row>
    <row r="164" spans="1:13" s="9" customFormat="1">
      <c r="A164" s="15"/>
      <c r="B164" s="35" t="s">
        <v>41</v>
      </c>
      <c r="C164" s="36">
        <v>25</v>
      </c>
      <c r="D164" s="37">
        <v>1.98</v>
      </c>
      <c r="E164" s="37">
        <v>0.25</v>
      </c>
      <c r="F164" s="37">
        <v>12.08</v>
      </c>
      <c r="G164" s="37">
        <v>59</v>
      </c>
      <c r="H164" s="37">
        <v>0</v>
      </c>
      <c r="I164" s="18" t="s">
        <v>42</v>
      </c>
      <c r="J164" s="309"/>
    </row>
    <row r="165" spans="1:13" s="9" customFormat="1">
      <c r="A165" s="15"/>
      <c r="B165" s="25" t="s">
        <v>276</v>
      </c>
      <c r="C165" s="39">
        <v>25</v>
      </c>
      <c r="D165" s="40">
        <v>1.65</v>
      </c>
      <c r="E165" s="40">
        <v>0.3</v>
      </c>
      <c r="F165" s="40">
        <v>8.3000000000000007</v>
      </c>
      <c r="G165" s="40">
        <v>44</v>
      </c>
      <c r="H165" s="40">
        <v>0</v>
      </c>
      <c r="I165" s="41" t="s">
        <v>42</v>
      </c>
      <c r="J165" s="309"/>
    </row>
    <row r="166" spans="1:13" s="9" customFormat="1">
      <c r="A166" s="15"/>
      <c r="B166" s="25"/>
      <c r="C166" s="39"/>
      <c r="D166" s="40"/>
      <c r="E166" s="40"/>
      <c r="F166" s="40"/>
      <c r="G166" s="40"/>
      <c r="H166" s="40"/>
      <c r="I166" s="41"/>
      <c r="J166" s="309"/>
    </row>
    <row r="167" spans="1:13" s="9" customFormat="1">
      <c r="A167" s="15"/>
      <c r="B167" s="25"/>
      <c r="C167" s="357">
        <f>SUM(C160:C166)</f>
        <v>480</v>
      </c>
      <c r="D167" s="357">
        <f t="shared" ref="D167:H167" si="25">SUM(D160:D166)</f>
        <v>44.919999999999995</v>
      </c>
      <c r="E167" s="357">
        <f t="shared" si="25"/>
        <v>30.140000000000004</v>
      </c>
      <c r="F167" s="357">
        <f t="shared" si="25"/>
        <v>92.44</v>
      </c>
      <c r="G167" s="357">
        <f t="shared" si="25"/>
        <v>829.6</v>
      </c>
      <c r="H167" s="357">
        <f t="shared" si="25"/>
        <v>1.77</v>
      </c>
      <c r="I167" s="41"/>
      <c r="J167" s="107">
        <f>G167*100/(G168*100/95)</f>
        <v>38.111357196050172</v>
      </c>
    </row>
    <row r="168" spans="1:13" s="9" customFormat="1">
      <c r="A168" s="119" t="s">
        <v>142</v>
      </c>
      <c r="B168" s="25"/>
      <c r="C168" s="357">
        <f t="shared" ref="C168:H168" si="26">SUM(C145+C148+C158+C167)</f>
        <v>1695</v>
      </c>
      <c r="D168" s="357">
        <f t="shared" si="26"/>
        <v>94.1</v>
      </c>
      <c r="E168" s="357">
        <f t="shared" si="26"/>
        <v>75.16</v>
      </c>
      <c r="F168" s="357">
        <f t="shared" si="26"/>
        <v>244.56</v>
      </c>
      <c r="G168" s="357">
        <f t="shared" si="26"/>
        <v>2067.94</v>
      </c>
      <c r="H168" s="357">
        <f t="shared" si="26"/>
        <v>87.419999999999987</v>
      </c>
      <c r="I168" s="41"/>
      <c r="J168" s="309"/>
    </row>
    <row r="169" spans="1:13" s="9" customFormat="1">
      <c r="A169" s="346" t="s">
        <v>143</v>
      </c>
      <c r="B169" s="353"/>
      <c r="C169" s="347"/>
      <c r="D169" s="354"/>
      <c r="E169" s="354"/>
      <c r="F169" s="354"/>
      <c r="G169" s="354"/>
      <c r="H169" s="354"/>
      <c r="I169" s="355"/>
      <c r="J169" s="309"/>
    </row>
    <row r="170" spans="1:13" s="9" customFormat="1" ht="17.25" customHeight="1">
      <c r="A170" s="15" t="s">
        <v>22</v>
      </c>
      <c r="B170" s="25" t="s">
        <v>71</v>
      </c>
      <c r="C170" s="16">
        <v>200</v>
      </c>
      <c r="D170" s="17">
        <v>6.64</v>
      </c>
      <c r="E170" s="17">
        <v>7.5</v>
      </c>
      <c r="F170" s="17">
        <v>18.71</v>
      </c>
      <c r="G170" s="17">
        <v>212</v>
      </c>
      <c r="H170" s="17">
        <v>1.1000000000000001</v>
      </c>
      <c r="I170" s="18" t="s">
        <v>285</v>
      </c>
      <c r="J170" s="309"/>
    </row>
    <row r="171" spans="1:13" s="9" customFormat="1" ht="14.25" customHeight="1">
      <c r="A171" s="15"/>
      <c r="B171" s="19" t="s">
        <v>69</v>
      </c>
      <c r="C171" s="27">
        <v>50</v>
      </c>
      <c r="D171" s="28">
        <v>2.4500000000000002</v>
      </c>
      <c r="E171" s="28">
        <v>0.31</v>
      </c>
      <c r="F171" s="28">
        <v>27.5</v>
      </c>
      <c r="G171" s="28">
        <v>123</v>
      </c>
      <c r="H171" s="28">
        <v>0.1</v>
      </c>
      <c r="I171" s="29" t="s">
        <v>286</v>
      </c>
      <c r="J171" s="309"/>
    </row>
    <row r="172" spans="1:13" s="9" customFormat="1" ht="14.85" customHeight="1">
      <c r="A172" s="15"/>
      <c r="B172" s="19" t="s">
        <v>284</v>
      </c>
      <c r="C172" s="27">
        <v>180</v>
      </c>
      <c r="D172" s="28">
        <v>2.85</v>
      </c>
      <c r="E172" s="28">
        <v>2.41</v>
      </c>
      <c r="F172" s="28">
        <v>14.36</v>
      </c>
      <c r="G172" s="28">
        <v>91</v>
      </c>
      <c r="H172" s="28">
        <v>1.17</v>
      </c>
      <c r="I172" s="29" t="s">
        <v>287</v>
      </c>
      <c r="J172" s="309"/>
    </row>
    <row r="173" spans="1:13" s="9" customFormat="1">
      <c r="A173" s="15"/>
      <c r="B173" s="21"/>
      <c r="C173" s="83">
        <f>SUM(C170:C172)</f>
        <v>430</v>
      </c>
      <c r="D173" s="83">
        <f t="shared" ref="D173:H173" si="27">SUM(D170:D172)</f>
        <v>11.94</v>
      </c>
      <c r="E173" s="83">
        <f t="shared" si="27"/>
        <v>10.219999999999999</v>
      </c>
      <c r="F173" s="83">
        <f t="shared" si="27"/>
        <v>60.57</v>
      </c>
      <c r="G173" s="83">
        <f t="shared" si="27"/>
        <v>426</v>
      </c>
      <c r="H173" s="83">
        <f t="shared" si="27"/>
        <v>2.37</v>
      </c>
      <c r="I173" s="24"/>
      <c r="J173" s="309">
        <f>G173*100/(G195*100/95)</f>
        <v>25.305770240864415</v>
      </c>
    </row>
    <row r="174" spans="1:13" s="9" customFormat="1">
      <c r="A174" s="15"/>
      <c r="B174" s="25"/>
      <c r="C174" s="16"/>
      <c r="D174" s="17"/>
      <c r="E174" s="17"/>
      <c r="F174" s="17"/>
      <c r="G174" s="17"/>
      <c r="H174" s="17"/>
      <c r="I174" s="18"/>
      <c r="J174" s="309"/>
    </row>
    <row r="175" spans="1:13" s="9" customFormat="1">
      <c r="A175" s="15" t="s">
        <v>27</v>
      </c>
      <c r="B175" s="25" t="s">
        <v>302</v>
      </c>
      <c r="C175" s="16">
        <v>100</v>
      </c>
      <c r="D175" s="17">
        <v>0.5</v>
      </c>
      <c r="E175" s="17">
        <v>0</v>
      </c>
      <c r="F175" s="17">
        <v>10.1</v>
      </c>
      <c r="G175" s="17">
        <v>42.6</v>
      </c>
      <c r="H175" s="17">
        <v>4.8</v>
      </c>
      <c r="I175" s="18" t="s">
        <v>297</v>
      </c>
      <c r="J175" s="309"/>
    </row>
    <row r="176" spans="1:13" s="9" customFormat="1">
      <c r="A176" s="15"/>
      <c r="B176" s="19" t="s">
        <v>310</v>
      </c>
      <c r="C176" s="16">
        <v>100</v>
      </c>
      <c r="D176" s="17">
        <v>0.4</v>
      </c>
      <c r="E176" s="17">
        <v>0.4</v>
      </c>
      <c r="F176" s="17">
        <v>9.8000000000000007</v>
      </c>
      <c r="G176" s="17">
        <v>47</v>
      </c>
      <c r="H176" s="17">
        <v>10</v>
      </c>
      <c r="I176" s="18" t="s">
        <v>280</v>
      </c>
      <c r="J176" s="309"/>
    </row>
    <row r="177" spans="1:13" s="9" customFormat="1">
      <c r="A177" s="15"/>
      <c r="B177" s="21"/>
      <c r="C177" s="22">
        <f>SUM(C175:C176)</f>
        <v>200</v>
      </c>
      <c r="D177" s="22">
        <f t="shared" ref="D177:H177" si="28">SUM(D175:D176)</f>
        <v>0.9</v>
      </c>
      <c r="E177" s="22">
        <f t="shared" si="28"/>
        <v>0.4</v>
      </c>
      <c r="F177" s="22">
        <f t="shared" si="28"/>
        <v>19.899999999999999</v>
      </c>
      <c r="G177" s="22">
        <f t="shared" si="28"/>
        <v>89.6</v>
      </c>
      <c r="H177" s="22">
        <f t="shared" si="28"/>
        <v>14.8</v>
      </c>
      <c r="I177" s="24"/>
      <c r="J177" s="309">
        <f>G177*100/(G195*100/95)</f>
        <v>5.3225282008954267</v>
      </c>
    </row>
    <row r="178" spans="1:13" s="9" customFormat="1" ht="27.6" customHeight="1">
      <c r="A178" s="26" t="s">
        <v>30</v>
      </c>
      <c r="B178" s="19" t="s">
        <v>340</v>
      </c>
      <c r="C178" s="27">
        <v>180</v>
      </c>
      <c r="D178" s="28">
        <v>2.13</v>
      </c>
      <c r="E178" s="28">
        <v>2.2000000000000002</v>
      </c>
      <c r="F178" s="28">
        <v>12.36</v>
      </c>
      <c r="G178" s="28">
        <v>78</v>
      </c>
      <c r="H178" s="28">
        <v>5.94</v>
      </c>
      <c r="I178" s="29" t="s">
        <v>322</v>
      </c>
      <c r="J178" s="309"/>
    </row>
    <row r="179" spans="1:13" s="9" customFormat="1">
      <c r="A179" s="15"/>
      <c r="B179" s="25" t="s">
        <v>48</v>
      </c>
      <c r="C179" s="16">
        <v>150</v>
      </c>
      <c r="D179" s="17">
        <v>3.06</v>
      </c>
      <c r="E179" s="17">
        <v>4.8</v>
      </c>
      <c r="F179" s="120">
        <v>20.45</v>
      </c>
      <c r="G179" s="121">
        <v>138</v>
      </c>
      <c r="H179" s="122">
        <v>18</v>
      </c>
      <c r="I179" s="18" t="s">
        <v>353</v>
      </c>
      <c r="J179" s="309"/>
    </row>
    <row r="180" spans="1:13" s="9" customFormat="1">
      <c r="A180" s="15"/>
      <c r="B180" s="25" t="s">
        <v>374</v>
      </c>
      <c r="C180" s="16">
        <v>140</v>
      </c>
      <c r="D180" s="17">
        <v>15.42</v>
      </c>
      <c r="E180" s="17">
        <v>13.47</v>
      </c>
      <c r="F180" s="120">
        <v>5.61</v>
      </c>
      <c r="G180" s="121">
        <v>205.3</v>
      </c>
      <c r="H180" s="122">
        <v>1.68</v>
      </c>
      <c r="I180" s="18" t="s">
        <v>375</v>
      </c>
      <c r="J180" s="309"/>
    </row>
    <row r="181" spans="1:13" s="9" customFormat="1">
      <c r="A181" s="15"/>
      <c r="B181" s="19" t="s">
        <v>184</v>
      </c>
      <c r="C181" s="16">
        <v>60</v>
      </c>
      <c r="D181" s="17">
        <v>0.86</v>
      </c>
      <c r="E181" s="17">
        <v>3.65</v>
      </c>
      <c r="F181" s="17">
        <v>5.0199999999999996</v>
      </c>
      <c r="G181" s="17">
        <v>39.979999999999997</v>
      </c>
      <c r="H181" s="17">
        <v>5.7</v>
      </c>
      <c r="I181" s="18" t="s">
        <v>349</v>
      </c>
      <c r="J181" s="309"/>
    </row>
    <row r="182" spans="1:13" s="9" customFormat="1">
      <c r="A182" s="15"/>
      <c r="B182" s="35" t="s">
        <v>376</v>
      </c>
      <c r="C182" s="36">
        <v>180</v>
      </c>
      <c r="D182" s="37">
        <v>0.27</v>
      </c>
      <c r="E182" s="37">
        <v>0.11</v>
      </c>
      <c r="F182" s="37">
        <v>19.940000000000001</v>
      </c>
      <c r="G182" s="37">
        <v>81.7</v>
      </c>
      <c r="H182" s="37">
        <v>23.35</v>
      </c>
      <c r="I182" s="72" t="s">
        <v>282</v>
      </c>
      <c r="J182" s="309"/>
    </row>
    <row r="183" spans="1:13" s="9" customFormat="1">
      <c r="A183" s="123"/>
      <c r="B183" s="35" t="s">
        <v>41</v>
      </c>
      <c r="C183" s="36">
        <v>25</v>
      </c>
      <c r="D183" s="37">
        <v>1.98</v>
      </c>
      <c r="E183" s="37">
        <v>0.25</v>
      </c>
      <c r="F183" s="37">
        <v>12.08</v>
      </c>
      <c r="G183" s="37">
        <v>59</v>
      </c>
      <c r="H183" s="37">
        <v>0</v>
      </c>
      <c r="I183" s="18" t="s">
        <v>42</v>
      </c>
      <c r="J183" s="309"/>
    </row>
    <row r="184" spans="1:13" s="9" customFormat="1">
      <c r="A184" s="15"/>
      <c r="B184" s="25" t="s">
        <v>276</v>
      </c>
      <c r="C184" s="39">
        <v>25</v>
      </c>
      <c r="D184" s="40">
        <v>1.65</v>
      </c>
      <c r="E184" s="40">
        <v>0.3</v>
      </c>
      <c r="F184" s="40">
        <v>8.3000000000000007</v>
      </c>
      <c r="G184" s="40">
        <v>44</v>
      </c>
      <c r="H184" s="40">
        <v>0</v>
      </c>
      <c r="I184" s="41" t="s">
        <v>42</v>
      </c>
      <c r="J184" s="309"/>
    </row>
    <row r="185" spans="1:13" s="9" customFormat="1">
      <c r="A185" s="15"/>
      <c r="B185" s="21"/>
      <c r="C185" s="22">
        <f>SUM(C178:C184)</f>
        <v>760</v>
      </c>
      <c r="D185" s="22">
        <f t="shared" ref="D185:H185" si="29">SUM(D178:D184)</f>
        <v>25.369999999999997</v>
      </c>
      <c r="E185" s="22">
        <f t="shared" si="29"/>
        <v>24.779999999999998</v>
      </c>
      <c r="F185" s="22">
        <f t="shared" si="29"/>
        <v>83.759999999999991</v>
      </c>
      <c r="G185" s="22">
        <f t="shared" si="29"/>
        <v>645.98</v>
      </c>
      <c r="H185" s="22">
        <f t="shared" si="29"/>
        <v>54.67</v>
      </c>
      <c r="I185" s="56"/>
      <c r="J185" s="309">
        <f>G185*100/(G195*100/95)</f>
        <v>38.373289812661021</v>
      </c>
    </row>
    <row r="186" spans="1:13" s="9" customFormat="1">
      <c r="A186" s="15"/>
      <c r="B186" s="21"/>
      <c r="C186" s="22"/>
      <c r="D186" s="23"/>
      <c r="E186" s="23"/>
      <c r="F186" s="23"/>
      <c r="G186" s="23"/>
      <c r="H186" s="124"/>
      <c r="I186" s="56"/>
      <c r="J186" s="309"/>
    </row>
    <row r="187" spans="1:13" s="34" customFormat="1" ht="38.25">
      <c r="A187" s="62" t="s">
        <v>44</v>
      </c>
      <c r="B187" s="31"/>
      <c r="C187" s="45"/>
      <c r="D187" s="46"/>
      <c r="E187" s="46"/>
      <c r="F187" s="46"/>
      <c r="G187" s="46"/>
      <c r="H187" s="46"/>
      <c r="I187" s="47"/>
      <c r="J187" s="309"/>
      <c r="K187" s="9"/>
      <c r="L187" s="9"/>
      <c r="M187" s="9"/>
    </row>
    <row r="188" spans="1:13" s="9" customFormat="1" ht="14.1" customHeight="1">
      <c r="A188" s="62"/>
      <c r="B188" s="19" t="s">
        <v>377</v>
      </c>
      <c r="C188" s="16">
        <v>200</v>
      </c>
      <c r="D188" s="17">
        <v>4.12</v>
      </c>
      <c r="E188" s="17">
        <v>3.78</v>
      </c>
      <c r="F188" s="17">
        <v>17.66</v>
      </c>
      <c r="G188" s="17">
        <v>122.66</v>
      </c>
      <c r="H188" s="120">
        <v>16.3</v>
      </c>
      <c r="I188" s="18" t="s">
        <v>378</v>
      </c>
      <c r="J188" s="5"/>
    </row>
    <row r="189" spans="1:13" s="9" customFormat="1">
      <c r="A189" s="62"/>
      <c r="B189" s="25" t="s">
        <v>379</v>
      </c>
      <c r="C189" s="16">
        <v>60</v>
      </c>
      <c r="D189" s="17">
        <v>8.5399999999999991</v>
      </c>
      <c r="E189" s="17">
        <v>6.22</v>
      </c>
      <c r="F189" s="17">
        <v>20.350000000000001</v>
      </c>
      <c r="G189" s="17">
        <v>172</v>
      </c>
      <c r="H189" s="17">
        <v>7.0000000000000007E-2</v>
      </c>
      <c r="I189" s="18" t="s">
        <v>380</v>
      </c>
      <c r="J189" s="309"/>
    </row>
    <row r="190" spans="1:13" s="34" customFormat="1">
      <c r="A190" s="117"/>
      <c r="B190" s="44" t="s">
        <v>246</v>
      </c>
      <c r="C190" s="32">
        <v>180</v>
      </c>
      <c r="D190" s="20">
        <v>0.06</v>
      </c>
      <c r="E190" s="20">
        <v>0.02</v>
      </c>
      <c r="F190" s="20">
        <v>10</v>
      </c>
      <c r="G190" s="20">
        <v>40</v>
      </c>
      <c r="H190" s="20">
        <v>0.03</v>
      </c>
      <c r="I190" s="33" t="s">
        <v>279</v>
      </c>
      <c r="J190" s="309"/>
      <c r="K190" s="9"/>
      <c r="L190" s="9"/>
      <c r="M190" s="9"/>
    </row>
    <row r="191" spans="1:13" s="34" customFormat="1">
      <c r="A191" s="62"/>
      <c r="B191" s="35" t="s">
        <v>41</v>
      </c>
      <c r="C191" s="36">
        <v>25</v>
      </c>
      <c r="D191" s="37">
        <v>1.98</v>
      </c>
      <c r="E191" s="37">
        <v>0.25</v>
      </c>
      <c r="F191" s="37">
        <v>12.08</v>
      </c>
      <c r="G191" s="37">
        <v>59</v>
      </c>
      <c r="H191" s="37">
        <v>0</v>
      </c>
      <c r="I191" s="18" t="s">
        <v>42</v>
      </c>
      <c r="J191" s="309"/>
      <c r="K191" s="9"/>
      <c r="L191" s="9"/>
      <c r="M191" s="9"/>
    </row>
    <row r="192" spans="1:13" s="9" customFormat="1">
      <c r="A192" s="123"/>
      <c r="B192" s="25" t="s">
        <v>276</v>
      </c>
      <c r="C192" s="39">
        <v>25</v>
      </c>
      <c r="D192" s="40">
        <v>1.65</v>
      </c>
      <c r="E192" s="40">
        <v>0.3</v>
      </c>
      <c r="F192" s="40">
        <v>8.3000000000000007</v>
      </c>
      <c r="G192" s="40">
        <v>44</v>
      </c>
      <c r="H192" s="40">
        <v>0</v>
      </c>
      <c r="I192" s="41" t="s">
        <v>42</v>
      </c>
      <c r="J192" s="309"/>
    </row>
    <row r="193" spans="1:13" s="9" customFormat="1">
      <c r="A193" s="15"/>
      <c r="B193" s="125"/>
      <c r="C193" s="60"/>
      <c r="D193" s="61"/>
      <c r="E193" s="61"/>
      <c r="F193" s="61"/>
      <c r="G193" s="61"/>
      <c r="H193" s="61"/>
      <c r="I193" s="59"/>
      <c r="J193" s="309"/>
    </row>
    <row r="194" spans="1:13" s="9" customFormat="1">
      <c r="A194" s="15"/>
      <c r="B194" s="21"/>
      <c r="C194" s="22">
        <f>SUM(C187:C193)</f>
        <v>490</v>
      </c>
      <c r="D194" s="22">
        <f t="shared" ref="D194:H194" si="30">SUM(D187:D193)</f>
        <v>16.350000000000001</v>
      </c>
      <c r="E194" s="22">
        <f t="shared" si="30"/>
        <v>10.57</v>
      </c>
      <c r="F194" s="22">
        <f t="shared" si="30"/>
        <v>68.39</v>
      </c>
      <c r="G194" s="22">
        <f t="shared" si="30"/>
        <v>437.65999999999997</v>
      </c>
      <c r="H194" s="22">
        <f t="shared" si="30"/>
        <v>16.400000000000002</v>
      </c>
      <c r="I194" s="24"/>
      <c r="J194" s="321">
        <f>G194*100/(G195*100/95)</f>
        <v>25.998411745579155</v>
      </c>
    </row>
    <row r="195" spans="1:13" s="9" customFormat="1">
      <c r="A195" s="119" t="s">
        <v>154</v>
      </c>
      <c r="B195" s="21"/>
      <c r="C195" s="22">
        <f t="shared" ref="C195:H195" si="31">SUM(C173+C177+C185+C194)</f>
        <v>1880</v>
      </c>
      <c r="D195" s="22">
        <f t="shared" si="31"/>
        <v>54.559999999999995</v>
      </c>
      <c r="E195" s="22">
        <f t="shared" si="31"/>
        <v>45.97</v>
      </c>
      <c r="F195" s="22">
        <f t="shared" si="31"/>
        <v>232.62</v>
      </c>
      <c r="G195" s="22">
        <f t="shared" si="31"/>
        <v>1599.2399999999998</v>
      </c>
      <c r="H195" s="22">
        <f t="shared" si="31"/>
        <v>88.240000000000009</v>
      </c>
      <c r="I195" s="24"/>
      <c r="J195" s="309"/>
    </row>
    <row r="196" spans="1:13" s="9" customFormat="1">
      <c r="A196" s="346" t="s">
        <v>155</v>
      </c>
      <c r="B196" s="353"/>
      <c r="C196" s="347"/>
      <c r="D196" s="354"/>
      <c r="E196" s="354"/>
      <c r="F196" s="354"/>
      <c r="G196" s="354"/>
      <c r="H196" s="354"/>
      <c r="I196" s="355"/>
      <c r="J196" s="309"/>
    </row>
    <row r="197" spans="1:13" s="9" customFormat="1">
      <c r="A197" s="15" t="s">
        <v>22</v>
      </c>
      <c r="B197" s="25" t="s">
        <v>341</v>
      </c>
      <c r="C197" s="16">
        <v>200</v>
      </c>
      <c r="D197" s="17">
        <v>7</v>
      </c>
      <c r="E197" s="17">
        <v>8</v>
      </c>
      <c r="F197" s="17">
        <v>20.9</v>
      </c>
      <c r="G197" s="17">
        <v>232.1</v>
      </c>
      <c r="H197" s="17">
        <v>1.2</v>
      </c>
      <c r="I197" s="18" t="s">
        <v>285</v>
      </c>
      <c r="J197" s="309"/>
    </row>
    <row r="198" spans="1:13" s="34" customFormat="1">
      <c r="A198" s="30"/>
      <c r="B198" s="31" t="s">
        <v>167</v>
      </c>
      <c r="C198" s="32">
        <v>46</v>
      </c>
      <c r="D198" s="20">
        <v>5.85</v>
      </c>
      <c r="E198" s="20">
        <v>4.7300000000000004</v>
      </c>
      <c r="F198" s="20">
        <v>14.43</v>
      </c>
      <c r="G198" s="20">
        <v>124</v>
      </c>
      <c r="H198" s="20">
        <v>0.11</v>
      </c>
      <c r="I198" s="33" t="s">
        <v>295</v>
      </c>
      <c r="J198" s="309"/>
      <c r="K198" s="9"/>
      <c r="L198" s="9"/>
      <c r="M198" s="9"/>
    </row>
    <row r="199" spans="1:13" s="34" customFormat="1">
      <c r="A199" s="43"/>
      <c r="B199" s="31" t="s">
        <v>313</v>
      </c>
      <c r="C199" s="32">
        <v>180</v>
      </c>
      <c r="D199" s="20">
        <v>2.67</v>
      </c>
      <c r="E199" s="20">
        <v>2.34</v>
      </c>
      <c r="F199" s="20">
        <v>14.31</v>
      </c>
      <c r="G199" s="20">
        <v>89</v>
      </c>
      <c r="H199" s="20">
        <v>1.2</v>
      </c>
      <c r="I199" s="33" t="s">
        <v>291</v>
      </c>
      <c r="J199" s="309"/>
      <c r="K199" s="9"/>
      <c r="L199" s="9"/>
      <c r="M199" s="9"/>
    </row>
    <row r="200" spans="1:13" s="9" customFormat="1">
      <c r="A200" s="15"/>
      <c r="B200" s="21"/>
      <c r="C200" s="22">
        <f>SUM(C197:C199)</f>
        <v>426</v>
      </c>
      <c r="D200" s="22">
        <f t="shared" ref="D200:H200" si="32">SUM(D197:D199)</f>
        <v>15.52</v>
      </c>
      <c r="E200" s="22">
        <f t="shared" si="32"/>
        <v>15.07</v>
      </c>
      <c r="F200" s="22">
        <f t="shared" si="32"/>
        <v>49.64</v>
      </c>
      <c r="G200" s="22">
        <f t="shared" si="32"/>
        <v>445.1</v>
      </c>
      <c r="H200" s="22">
        <f t="shared" si="32"/>
        <v>2.5099999999999998</v>
      </c>
      <c r="I200" s="24"/>
      <c r="J200" s="309">
        <f>G200*100/(G220*100/95)</f>
        <v>22.061094589659309</v>
      </c>
    </row>
    <row r="201" spans="1:13" s="9" customFormat="1">
      <c r="A201" s="38" t="s">
        <v>27</v>
      </c>
      <c r="B201" s="25" t="s">
        <v>323</v>
      </c>
      <c r="C201" s="16">
        <v>100</v>
      </c>
      <c r="D201" s="17">
        <v>1.5</v>
      </c>
      <c r="E201" s="17">
        <v>0.5</v>
      </c>
      <c r="F201" s="17">
        <v>21</v>
      </c>
      <c r="G201" s="20">
        <v>96</v>
      </c>
      <c r="H201" s="20">
        <v>10</v>
      </c>
      <c r="I201" s="18" t="s">
        <v>280</v>
      </c>
      <c r="J201" s="309"/>
    </row>
    <row r="202" spans="1:13" s="9" customFormat="1">
      <c r="A202" s="15"/>
      <c r="B202" s="19"/>
      <c r="C202" s="16"/>
      <c r="D202" s="17"/>
      <c r="E202" s="17"/>
      <c r="F202" s="17"/>
      <c r="G202" s="17"/>
      <c r="H202" s="17"/>
      <c r="I202" s="18"/>
      <c r="J202" s="309"/>
    </row>
    <row r="203" spans="1:13" s="9" customFormat="1">
      <c r="A203" s="15"/>
      <c r="B203" s="51"/>
      <c r="C203" s="49">
        <f>SUM(C201:C202)</f>
        <v>100</v>
      </c>
      <c r="D203" s="49">
        <f t="shared" ref="D203:H203" si="33">SUM(D201:D202)</f>
        <v>1.5</v>
      </c>
      <c r="E203" s="49">
        <f t="shared" si="33"/>
        <v>0.5</v>
      </c>
      <c r="F203" s="49">
        <f t="shared" si="33"/>
        <v>21</v>
      </c>
      <c r="G203" s="49">
        <f t="shared" si="33"/>
        <v>96</v>
      </c>
      <c r="H203" s="49">
        <f t="shared" si="33"/>
        <v>10</v>
      </c>
      <c r="I203" s="118"/>
      <c r="J203" s="309">
        <f>G203*100/(G220*100/95)</f>
        <v>4.758178118641414</v>
      </c>
    </row>
    <row r="204" spans="1:13" s="9" customFormat="1">
      <c r="A204" s="15"/>
      <c r="B204" s="25"/>
      <c r="C204" s="16"/>
      <c r="D204" s="17"/>
      <c r="E204" s="17"/>
      <c r="F204" s="17"/>
      <c r="G204" s="17"/>
      <c r="H204" s="17"/>
      <c r="I204" s="18"/>
      <c r="J204" s="309"/>
    </row>
    <row r="205" spans="1:13" s="34" customFormat="1">
      <c r="A205" s="126" t="s">
        <v>30</v>
      </c>
      <c r="B205" s="127" t="s">
        <v>149</v>
      </c>
      <c r="C205" s="128">
        <v>180</v>
      </c>
      <c r="D205" s="129">
        <v>1.69</v>
      </c>
      <c r="E205" s="129">
        <v>2.4300000000000002</v>
      </c>
      <c r="F205" s="129">
        <v>8.9</v>
      </c>
      <c r="G205" s="129">
        <v>66</v>
      </c>
      <c r="H205" s="129">
        <v>4.1399999999999997</v>
      </c>
      <c r="I205" s="130" t="s">
        <v>314</v>
      </c>
      <c r="J205" s="309"/>
      <c r="K205" s="9"/>
      <c r="L205" s="9"/>
      <c r="M205" s="9"/>
    </row>
    <row r="206" spans="1:13" s="34" customFormat="1">
      <c r="A206" s="126"/>
      <c r="B206" s="127" t="s">
        <v>381</v>
      </c>
      <c r="C206" s="128">
        <v>150</v>
      </c>
      <c r="D206" s="129">
        <v>5.52</v>
      </c>
      <c r="E206" s="129">
        <v>4.5199999999999996</v>
      </c>
      <c r="F206" s="129">
        <v>26.4</v>
      </c>
      <c r="G206" s="129">
        <v>168</v>
      </c>
      <c r="H206" s="129">
        <v>0</v>
      </c>
      <c r="I206" s="130" t="s">
        <v>382</v>
      </c>
      <c r="J206" s="309"/>
      <c r="K206" s="9"/>
      <c r="L206" s="9"/>
      <c r="M206" s="9"/>
    </row>
    <row r="207" spans="1:13" s="9" customFormat="1">
      <c r="A207" s="15"/>
      <c r="B207" s="19" t="s">
        <v>383</v>
      </c>
      <c r="C207" s="27">
        <v>80</v>
      </c>
      <c r="D207" s="28">
        <v>12.92</v>
      </c>
      <c r="E207" s="28">
        <v>11.85</v>
      </c>
      <c r="F207" s="28">
        <v>13.46</v>
      </c>
      <c r="G207" s="28">
        <v>212</v>
      </c>
      <c r="H207" s="28">
        <v>0.73</v>
      </c>
      <c r="I207" s="29" t="s">
        <v>352</v>
      </c>
      <c r="J207" s="309"/>
    </row>
    <row r="208" spans="1:13" s="34" customFormat="1">
      <c r="A208" s="30"/>
      <c r="B208" s="44" t="s">
        <v>76</v>
      </c>
      <c r="C208" s="32">
        <v>55</v>
      </c>
      <c r="D208" s="20">
        <v>0.66</v>
      </c>
      <c r="E208" s="20">
        <v>0.12</v>
      </c>
      <c r="F208" s="20">
        <v>2.2799999999999998</v>
      </c>
      <c r="G208" s="20">
        <v>13.2</v>
      </c>
      <c r="H208" s="20">
        <v>10.5</v>
      </c>
      <c r="I208" s="33" t="s">
        <v>292</v>
      </c>
      <c r="J208" s="309"/>
      <c r="K208" s="9"/>
      <c r="L208" s="9"/>
      <c r="M208" s="9"/>
    </row>
    <row r="209" spans="1:12" s="9" customFormat="1">
      <c r="A209" s="15"/>
      <c r="B209" s="25" t="s">
        <v>336</v>
      </c>
      <c r="C209" s="36">
        <v>180</v>
      </c>
      <c r="D209" s="37">
        <v>0.44</v>
      </c>
      <c r="E209" s="37">
        <v>0.17</v>
      </c>
      <c r="F209" s="37">
        <v>29.19</v>
      </c>
      <c r="G209" s="37">
        <v>120</v>
      </c>
      <c r="H209" s="37">
        <v>1.84</v>
      </c>
      <c r="I209" s="18" t="s">
        <v>304</v>
      </c>
      <c r="J209" s="309"/>
    </row>
    <row r="210" spans="1:12" s="9" customFormat="1">
      <c r="A210" s="85"/>
      <c r="B210" s="35" t="s">
        <v>41</v>
      </c>
      <c r="C210" s="36">
        <v>15</v>
      </c>
      <c r="D210" s="37">
        <v>1.19</v>
      </c>
      <c r="E210" s="37">
        <v>0.15</v>
      </c>
      <c r="F210" s="37">
        <v>7.25</v>
      </c>
      <c r="G210" s="37">
        <v>35</v>
      </c>
      <c r="H210" s="37">
        <v>0</v>
      </c>
      <c r="I210" s="18" t="s">
        <v>42</v>
      </c>
      <c r="J210" s="309"/>
    </row>
    <row r="211" spans="1:12">
      <c r="A211" s="113"/>
      <c r="B211" s="25" t="s">
        <v>276</v>
      </c>
      <c r="C211" s="39">
        <v>25</v>
      </c>
      <c r="D211" s="40">
        <v>1.65</v>
      </c>
      <c r="E211" s="40">
        <v>0.3</v>
      </c>
      <c r="F211" s="40">
        <v>8.3000000000000007</v>
      </c>
      <c r="G211" s="40">
        <v>44</v>
      </c>
      <c r="H211" s="40">
        <v>0</v>
      </c>
      <c r="I211" s="41" t="s">
        <v>42</v>
      </c>
      <c r="J211" s="58"/>
      <c r="K211"/>
      <c r="L211"/>
    </row>
    <row r="212" spans="1:12" s="9" customFormat="1">
      <c r="A212" s="135"/>
      <c r="B212" s="51"/>
      <c r="C212" s="49">
        <f>SUM(C205:C211)</f>
        <v>685</v>
      </c>
      <c r="D212" s="49">
        <f t="shared" ref="D212:H212" si="34">SUM(D205:D211)</f>
        <v>24.07</v>
      </c>
      <c r="E212" s="49">
        <f t="shared" si="34"/>
        <v>19.54</v>
      </c>
      <c r="F212" s="49">
        <f t="shared" si="34"/>
        <v>95.78</v>
      </c>
      <c r="G212" s="49">
        <f t="shared" si="34"/>
        <v>658.2</v>
      </c>
      <c r="H212" s="49">
        <f t="shared" si="34"/>
        <v>17.21</v>
      </c>
      <c r="I212" s="118"/>
      <c r="J212" s="309">
        <f>G212*100/(G220*100/95)</f>
        <v>32.623258725935194</v>
      </c>
    </row>
    <row r="213" spans="1:12" s="9" customFormat="1" ht="34.5" customHeight="1">
      <c r="A213" s="62" t="s">
        <v>44</v>
      </c>
      <c r="B213" s="19" t="s">
        <v>384</v>
      </c>
      <c r="C213" s="27">
        <v>150</v>
      </c>
      <c r="D213" s="28">
        <v>22.25</v>
      </c>
      <c r="E213" s="28">
        <v>16.29</v>
      </c>
      <c r="F213" s="28">
        <v>30.62</v>
      </c>
      <c r="G213" s="28">
        <v>436</v>
      </c>
      <c r="H213" s="136">
        <v>0.38</v>
      </c>
      <c r="I213" s="29" t="s">
        <v>385</v>
      </c>
      <c r="J213" s="5"/>
    </row>
    <row r="214" spans="1:12" s="9" customFormat="1">
      <c r="A214" s="62"/>
      <c r="B214" s="25" t="s">
        <v>386</v>
      </c>
      <c r="C214" s="16">
        <v>60</v>
      </c>
      <c r="D214" s="17">
        <v>0.75</v>
      </c>
      <c r="E214" s="17">
        <v>0.06</v>
      </c>
      <c r="F214" s="17">
        <v>6.97</v>
      </c>
      <c r="G214" s="17">
        <v>31.4</v>
      </c>
      <c r="H214" s="17">
        <v>2.88</v>
      </c>
      <c r="I214" s="18" t="s">
        <v>387</v>
      </c>
      <c r="J214" s="309"/>
    </row>
    <row r="215" spans="1:12" s="9" customFormat="1">
      <c r="A215" s="48"/>
      <c r="B215" s="25" t="s">
        <v>299</v>
      </c>
      <c r="C215" s="16">
        <v>20</v>
      </c>
      <c r="D215" s="17">
        <v>0.56000000000000005</v>
      </c>
      <c r="E215" s="17">
        <v>0.66</v>
      </c>
      <c r="F215" s="17">
        <v>15.46</v>
      </c>
      <c r="G215" s="17">
        <v>71</v>
      </c>
      <c r="H215" s="17">
        <v>0</v>
      </c>
      <c r="I215" s="18" t="s">
        <v>42</v>
      </c>
      <c r="J215" s="309"/>
    </row>
    <row r="216" spans="1:12" s="67" customFormat="1" ht="12.75">
      <c r="A216" s="63"/>
      <c r="B216" s="64" t="s">
        <v>104</v>
      </c>
      <c r="C216" s="65">
        <v>200</v>
      </c>
      <c r="D216" s="66">
        <v>5.8</v>
      </c>
      <c r="E216" s="66">
        <v>5</v>
      </c>
      <c r="F216" s="66">
        <v>8</v>
      </c>
      <c r="G216" s="66">
        <v>100</v>
      </c>
      <c r="H216" s="66">
        <v>1.4</v>
      </c>
      <c r="I216" s="65">
        <v>420</v>
      </c>
      <c r="J216" s="310"/>
    </row>
    <row r="217" spans="1:12" s="9" customFormat="1">
      <c r="A217" s="15"/>
      <c r="B217" s="35" t="s">
        <v>41</v>
      </c>
      <c r="C217" s="36">
        <v>15</v>
      </c>
      <c r="D217" s="37">
        <v>1.19</v>
      </c>
      <c r="E217" s="37">
        <v>0.15</v>
      </c>
      <c r="F217" s="37">
        <v>7.25</v>
      </c>
      <c r="G217" s="37">
        <v>35</v>
      </c>
      <c r="H217" s="37">
        <v>0</v>
      </c>
      <c r="I217" s="18" t="s">
        <v>42</v>
      </c>
      <c r="J217" s="309"/>
    </row>
    <row r="218" spans="1:12" s="9" customFormat="1">
      <c r="A218" s="15"/>
      <c r="B218" s="25" t="s">
        <v>276</v>
      </c>
      <c r="C218" s="39">
        <v>25</v>
      </c>
      <c r="D218" s="40">
        <v>1.65</v>
      </c>
      <c r="E218" s="40">
        <v>0.3</v>
      </c>
      <c r="F218" s="40">
        <v>8.3000000000000007</v>
      </c>
      <c r="G218" s="40">
        <v>44</v>
      </c>
      <c r="H218" s="40">
        <v>0</v>
      </c>
      <c r="I218" s="41" t="s">
        <v>42</v>
      </c>
      <c r="J218" s="309"/>
    </row>
    <row r="219" spans="1:12" s="9" customFormat="1">
      <c r="A219" s="15"/>
      <c r="B219" s="21"/>
      <c r="C219" s="22">
        <f>SUM(C213:C218)</f>
        <v>470</v>
      </c>
      <c r="D219" s="22">
        <f t="shared" ref="D219:H219" si="35">SUM(D213:D218)</f>
        <v>32.200000000000003</v>
      </c>
      <c r="E219" s="22">
        <f t="shared" si="35"/>
        <v>22.459999999999997</v>
      </c>
      <c r="F219" s="22">
        <f t="shared" si="35"/>
        <v>76.600000000000009</v>
      </c>
      <c r="G219" s="22">
        <f t="shared" si="35"/>
        <v>717.4</v>
      </c>
      <c r="H219" s="22">
        <f t="shared" si="35"/>
        <v>4.66</v>
      </c>
      <c r="I219" s="24"/>
      <c r="J219" s="309">
        <f>G219*100/(G220*100/95)</f>
        <v>35.557468565764069</v>
      </c>
    </row>
    <row r="220" spans="1:12" s="9" customFormat="1">
      <c r="A220" s="119" t="s">
        <v>165</v>
      </c>
      <c r="B220" s="21"/>
      <c r="C220" s="16"/>
      <c r="D220" s="23">
        <f>SUM(D200+D203+D212+D219)</f>
        <v>73.290000000000006</v>
      </c>
      <c r="E220" s="23">
        <f>SUM(E200+E203+E212+E219)</f>
        <v>57.569999999999993</v>
      </c>
      <c r="F220" s="23">
        <f>SUM(F200+F203+F212+F219)</f>
        <v>243.02000000000004</v>
      </c>
      <c r="G220" s="23">
        <f>SUM(G200+G203+G212+G219)</f>
        <v>1916.7000000000003</v>
      </c>
      <c r="H220" s="23">
        <f>SUM(H200+H203+H212+H219)</f>
        <v>34.379999999999995</v>
      </c>
      <c r="I220" s="24"/>
      <c r="J220" s="309"/>
    </row>
    <row r="221" spans="1:12" s="9" customFormat="1">
      <c r="A221" s="346" t="s">
        <v>166</v>
      </c>
      <c r="B221" s="350"/>
      <c r="C221" s="347"/>
      <c r="D221" s="351"/>
      <c r="E221" s="351"/>
      <c r="F221" s="351"/>
      <c r="G221" s="351"/>
      <c r="H221" s="356"/>
      <c r="I221" s="352"/>
      <c r="J221" s="309"/>
    </row>
    <row r="222" spans="1:12" s="9" customFormat="1">
      <c r="A222" s="15" t="s">
        <v>22</v>
      </c>
      <c r="B222" s="25" t="s">
        <v>344</v>
      </c>
      <c r="C222" s="16">
        <v>200</v>
      </c>
      <c r="D222" s="17">
        <v>6.55</v>
      </c>
      <c r="E222" s="17">
        <v>8.33</v>
      </c>
      <c r="F222" s="17">
        <v>35.1</v>
      </c>
      <c r="G222" s="17">
        <v>241.1</v>
      </c>
      <c r="H222" s="17">
        <v>0.51</v>
      </c>
      <c r="I222" s="18" t="s">
        <v>348</v>
      </c>
      <c r="J222" s="309"/>
    </row>
    <row r="223" spans="1:12" s="9" customFormat="1">
      <c r="A223" s="15"/>
      <c r="B223" s="31" t="s">
        <v>289</v>
      </c>
      <c r="C223" s="32">
        <v>55</v>
      </c>
      <c r="D223" s="20">
        <v>4.97</v>
      </c>
      <c r="E223" s="20">
        <v>6.72</v>
      </c>
      <c r="F223" s="20">
        <v>15.25</v>
      </c>
      <c r="G223" s="20">
        <v>126</v>
      </c>
      <c r="H223" s="20">
        <v>0</v>
      </c>
      <c r="I223" s="33" t="s">
        <v>290</v>
      </c>
      <c r="J223" s="309"/>
    </row>
    <row r="224" spans="1:12" s="9" customFormat="1" ht="15.75" customHeight="1">
      <c r="A224" s="15"/>
      <c r="B224" s="25" t="s">
        <v>58</v>
      </c>
      <c r="C224" s="27">
        <v>180</v>
      </c>
      <c r="D224" s="28">
        <v>3.67</v>
      </c>
      <c r="E224" s="28">
        <v>3.19</v>
      </c>
      <c r="F224" s="28">
        <v>15.82</v>
      </c>
      <c r="G224" s="28">
        <v>107</v>
      </c>
      <c r="H224" s="28">
        <v>1.43</v>
      </c>
      <c r="I224" s="29" t="s">
        <v>334</v>
      </c>
      <c r="J224" s="309"/>
    </row>
    <row r="225" spans="1:13" s="34" customFormat="1">
      <c r="A225" s="30"/>
      <c r="B225" s="44"/>
      <c r="C225" s="32"/>
      <c r="D225" s="20"/>
      <c r="E225" s="20"/>
      <c r="F225" s="20"/>
      <c r="G225" s="20"/>
      <c r="H225" s="20"/>
      <c r="I225" s="33"/>
      <c r="J225" s="309"/>
      <c r="K225" s="9"/>
      <c r="L225" s="9"/>
      <c r="M225" s="9"/>
    </row>
    <row r="226" spans="1:13" s="9" customFormat="1">
      <c r="A226" s="15"/>
      <c r="B226" s="21"/>
      <c r="C226" s="22">
        <f>SUM(C222:C225)</f>
        <v>435</v>
      </c>
      <c r="D226" s="22">
        <f t="shared" ref="D226:H226" si="36">SUM(D222:D225)</f>
        <v>15.19</v>
      </c>
      <c r="E226" s="22">
        <f t="shared" si="36"/>
        <v>18.240000000000002</v>
      </c>
      <c r="F226" s="22">
        <f t="shared" si="36"/>
        <v>66.17</v>
      </c>
      <c r="G226" s="22">
        <f t="shared" si="36"/>
        <v>474.1</v>
      </c>
      <c r="H226" s="22">
        <f t="shared" si="36"/>
        <v>1.94</v>
      </c>
      <c r="I226" s="24"/>
      <c r="J226" s="309">
        <f>G226*100/(G249*100/95)</f>
        <v>25.930073231392779</v>
      </c>
    </row>
    <row r="227" spans="1:13" s="34" customFormat="1">
      <c r="A227" s="53" t="s">
        <v>27</v>
      </c>
      <c r="B227" s="137" t="s">
        <v>345</v>
      </c>
      <c r="C227" s="138">
        <v>100</v>
      </c>
      <c r="D227" s="139">
        <v>0.8</v>
      </c>
      <c r="E227" s="139">
        <v>0.2</v>
      </c>
      <c r="F227" s="139">
        <v>7.5</v>
      </c>
      <c r="G227" s="139">
        <v>38</v>
      </c>
      <c r="H227" s="139">
        <v>38</v>
      </c>
      <c r="I227" s="140" t="s">
        <v>280</v>
      </c>
      <c r="J227" s="309"/>
      <c r="K227" s="9"/>
      <c r="L227" s="9"/>
      <c r="M227" s="9"/>
    </row>
    <row r="228" spans="1:13" s="9" customFormat="1">
      <c r="A228" s="15"/>
      <c r="B228" s="19"/>
      <c r="C228" s="16"/>
      <c r="D228" s="17"/>
      <c r="E228" s="17"/>
      <c r="F228" s="17"/>
      <c r="G228" s="17"/>
      <c r="H228" s="17"/>
      <c r="I228" s="18"/>
      <c r="J228" s="309"/>
    </row>
    <row r="229" spans="1:13" s="9" customFormat="1">
      <c r="A229" s="15"/>
      <c r="B229" s="21"/>
      <c r="C229" s="22">
        <f>SUM(C227:C228)</f>
        <v>100</v>
      </c>
      <c r="D229" s="22">
        <f t="shared" ref="D229:H229" si="37">SUM(D227:D228)</f>
        <v>0.8</v>
      </c>
      <c r="E229" s="22">
        <f t="shared" si="37"/>
        <v>0.2</v>
      </c>
      <c r="F229" s="22">
        <f t="shared" si="37"/>
        <v>7.5</v>
      </c>
      <c r="G229" s="22">
        <f t="shared" si="37"/>
        <v>38</v>
      </c>
      <c r="H229" s="22">
        <f t="shared" si="37"/>
        <v>38</v>
      </c>
      <c r="I229" s="24"/>
      <c r="J229" s="309">
        <f>G229*100/(G249*100/95)</f>
        <v>2.07834377302874</v>
      </c>
    </row>
    <row r="230" spans="1:13" s="9" customFormat="1">
      <c r="A230" s="15"/>
      <c r="B230" s="25"/>
      <c r="C230" s="16"/>
      <c r="D230" s="17"/>
      <c r="E230" s="17"/>
      <c r="F230" s="17"/>
      <c r="G230" s="17"/>
      <c r="H230" s="17"/>
      <c r="I230" s="18"/>
      <c r="J230" s="309"/>
    </row>
    <row r="231" spans="1:13" s="34" customFormat="1">
      <c r="A231" s="30" t="s">
        <v>30</v>
      </c>
      <c r="B231" s="44"/>
      <c r="C231" s="32"/>
      <c r="D231" s="20"/>
      <c r="E231" s="20"/>
      <c r="F231" s="20"/>
      <c r="G231" s="20"/>
      <c r="H231" s="20"/>
      <c r="I231" s="33"/>
      <c r="J231" s="309"/>
      <c r="K231" s="9"/>
      <c r="L231" s="9"/>
      <c r="M231" s="9"/>
    </row>
    <row r="232" spans="1:13" s="34" customFormat="1">
      <c r="A232" s="30"/>
      <c r="B232" s="31" t="s">
        <v>346</v>
      </c>
      <c r="C232" s="32">
        <v>180</v>
      </c>
      <c r="D232" s="20">
        <v>1.39</v>
      </c>
      <c r="E232" s="20">
        <v>4.5599999999999996</v>
      </c>
      <c r="F232" s="20">
        <v>7.24</v>
      </c>
      <c r="G232" s="20">
        <v>75</v>
      </c>
      <c r="H232" s="20">
        <v>6.84</v>
      </c>
      <c r="I232" s="33" t="s">
        <v>349</v>
      </c>
      <c r="J232" s="309"/>
      <c r="K232" s="9"/>
      <c r="L232" s="9"/>
      <c r="M232" s="9"/>
    </row>
    <row r="233" spans="1:13" s="34" customFormat="1">
      <c r="A233" s="30"/>
      <c r="B233" s="31" t="s">
        <v>77</v>
      </c>
      <c r="C233" s="32">
        <v>150</v>
      </c>
      <c r="D233" s="20">
        <v>2.87</v>
      </c>
      <c r="E233" s="20">
        <v>4.32</v>
      </c>
      <c r="F233" s="20">
        <v>23.01</v>
      </c>
      <c r="G233" s="20">
        <v>143</v>
      </c>
      <c r="H233" s="20">
        <v>21</v>
      </c>
      <c r="I233" s="33" t="s">
        <v>303</v>
      </c>
      <c r="J233" s="309"/>
      <c r="K233" s="9"/>
      <c r="L233" s="9"/>
      <c r="M233" s="9"/>
    </row>
    <row r="234" spans="1:13" s="34" customFormat="1">
      <c r="A234" s="30"/>
      <c r="B234" s="31" t="s">
        <v>354</v>
      </c>
      <c r="C234" s="32">
        <v>80</v>
      </c>
      <c r="D234" s="20">
        <v>13.59</v>
      </c>
      <c r="E234" s="20">
        <v>16.41</v>
      </c>
      <c r="F234" s="20">
        <v>5.56</v>
      </c>
      <c r="G234" s="20">
        <v>239</v>
      </c>
      <c r="H234" s="20">
        <v>69.28</v>
      </c>
      <c r="I234" s="33" t="s">
        <v>355</v>
      </c>
      <c r="J234" s="309"/>
      <c r="K234" s="9"/>
      <c r="L234" s="9"/>
      <c r="M234" s="9"/>
    </row>
    <row r="235" spans="1:13" s="34" customFormat="1">
      <c r="A235" s="30"/>
      <c r="B235" s="44" t="s">
        <v>91</v>
      </c>
      <c r="C235" s="32">
        <v>55</v>
      </c>
      <c r="D235" s="20">
        <v>0.42</v>
      </c>
      <c r="E235" s="20">
        <v>0.06</v>
      </c>
      <c r="F235" s="20">
        <v>1.1399999999999999</v>
      </c>
      <c r="G235" s="20">
        <v>7.2</v>
      </c>
      <c r="H235" s="20">
        <v>2.94</v>
      </c>
      <c r="I235" s="33" t="s">
        <v>292</v>
      </c>
      <c r="J235" s="309"/>
      <c r="K235" s="9"/>
      <c r="L235" s="9"/>
      <c r="M235" s="9"/>
    </row>
    <row r="236" spans="1:13" s="34" customFormat="1">
      <c r="A236" s="141"/>
      <c r="B236" s="142" t="s">
        <v>388</v>
      </c>
      <c r="C236" s="32">
        <v>180</v>
      </c>
      <c r="D236" s="20">
        <v>0.08</v>
      </c>
      <c r="E236" s="20">
        <v>0</v>
      </c>
      <c r="F236" s="20">
        <v>20.55</v>
      </c>
      <c r="G236" s="20">
        <v>83.16</v>
      </c>
      <c r="H236" s="20">
        <v>0.23</v>
      </c>
      <c r="I236" s="32">
        <v>401</v>
      </c>
      <c r="J236" s="309"/>
      <c r="K236" s="9"/>
      <c r="L236" s="9"/>
      <c r="M236" s="9"/>
    </row>
    <row r="237" spans="1:13" s="9" customFormat="1">
      <c r="A237" s="15"/>
      <c r="B237" s="35" t="s">
        <v>41</v>
      </c>
      <c r="C237" s="36">
        <v>25</v>
      </c>
      <c r="D237" s="37">
        <v>1.98</v>
      </c>
      <c r="E237" s="37">
        <v>0.25</v>
      </c>
      <c r="F237" s="37">
        <v>12.08</v>
      </c>
      <c r="G237" s="37">
        <v>59</v>
      </c>
      <c r="H237" s="37">
        <v>0</v>
      </c>
      <c r="I237" s="18" t="s">
        <v>42</v>
      </c>
      <c r="J237" s="309"/>
    </row>
    <row r="238" spans="1:13" s="9" customFormat="1">
      <c r="A238" s="15"/>
      <c r="B238" s="25" t="s">
        <v>276</v>
      </c>
      <c r="C238" s="39">
        <v>25</v>
      </c>
      <c r="D238" s="40">
        <v>1.65</v>
      </c>
      <c r="E238" s="40">
        <v>0.3</v>
      </c>
      <c r="F238" s="40">
        <v>8.3000000000000007</v>
      </c>
      <c r="G238" s="40">
        <v>44</v>
      </c>
      <c r="H238" s="40">
        <v>0</v>
      </c>
      <c r="I238" s="41" t="s">
        <v>42</v>
      </c>
      <c r="J238" s="309"/>
    </row>
    <row r="239" spans="1:13" s="9" customFormat="1">
      <c r="A239" s="15"/>
      <c r="B239" s="25"/>
      <c r="C239" s="357">
        <f>SUM(C231:C238)</f>
        <v>695</v>
      </c>
      <c r="D239" s="357">
        <f t="shared" ref="D239:H239" si="38">SUM(D231:D238)</f>
        <v>21.98</v>
      </c>
      <c r="E239" s="357">
        <f t="shared" si="38"/>
        <v>25.9</v>
      </c>
      <c r="F239" s="357">
        <f t="shared" si="38"/>
        <v>77.88</v>
      </c>
      <c r="G239" s="357">
        <f t="shared" si="38"/>
        <v>650.36</v>
      </c>
      <c r="H239" s="357">
        <f t="shared" si="38"/>
        <v>100.29</v>
      </c>
      <c r="I239" s="41"/>
      <c r="J239" s="309">
        <f>G239*100/(G249*100/95)</f>
        <v>35.570306742815035</v>
      </c>
    </row>
    <row r="240" spans="1:13" s="34" customFormat="1" ht="38.25">
      <c r="A240" s="62" t="s">
        <v>44</v>
      </c>
      <c r="B240" s="31"/>
      <c r="C240" s="45"/>
      <c r="D240" s="46"/>
      <c r="E240" s="46"/>
      <c r="F240" s="46"/>
      <c r="G240" s="46"/>
      <c r="H240" s="46"/>
      <c r="I240" s="47"/>
      <c r="J240" s="309"/>
      <c r="K240" s="9"/>
      <c r="L240" s="9"/>
      <c r="M240" s="9"/>
    </row>
    <row r="241" spans="1:13" s="146" customFormat="1">
      <c r="A241" s="143"/>
      <c r="B241" s="144" t="s">
        <v>356</v>
      </c>
      <c r="C241" s="80" t="s">
        <v>82</v>
      </c>
      <c r="D241" s="145">
        <v>3.47</v>
      </c>
      <c r="E241" s="145">
        <v>4.97</v>
      </c>
      <c r="F241" s="145">
        <v>31.31</v>
      </c>
      <c r="G241" s="145">
        <v>185</v>
      </c>
      <c r="H241" s="145">
        <v>0.9</v>
      </c>
      <c r="I241" s="80" t="s">
        <v>357</v>
      </c>
      <c r="J241" s="309"/>
      <c r="K241" s="9"/>
      <c r="L241" s="9"/>
      <c r="M241" s="9"/>
    </row>
    <row r="242" spans="1:13" s="146" customFormat="1">
      <c r="A242" s="143"/>
      <c r="B242" s="144" t="s">
        <v>358</v>
      </c>
      <c r="C242" s="80" t="s">
        <v>389</v>
      </c>
      <c r="D242" s="145">
        <v>8.9499999999999993</v>
      </c>
      <c r="E242" s="145">
        <v>5.48</v>
      </c>
      <c r="F242" s="145">
        <v>9.16</v>
      </c>
      <c r="G242" s="145">
        <v>121</v>
      </c>
      <c r="H242" s="145">
        <v>0.7</v>
      </c>
      <c r="I242" s="80" t="s">
        <v>390</v>
      </c>
      <c r="J242" s="309"/>
      <c r="K242" s="9"/>
      <c r="L242" s="9"/>
      <c r="M242" s="9"/>
    </row>
    <row r="243" spans="1:13" s="34" customFormat="1" ht="16.5" customHeight="1">
      <c r="A243" s="117"/>
      <c r="B243" s="44" t="s">
        <v>85</v>
      </c>
      <c r="C243" s="45">
        <v>30</v>
      </c>
      <c r="D243" s="46">
        <v>2.25</v>
      </c>
      <c r="E243" s="46">
        <v>2.92</v>
      </c>
      <c r="F243" s="46">
        <v>22.32</v>
      </c>
      <c r="G243" s="46">
        <v>124.5</v>
      </c>
      <c r="H243" s="46">
        <v>0</v>
      </c>
      <c r="I243" s="47" t="s">
        <v>42</v>
      </c>
      <c r="J243" s="58"/>
      <c r="K243"/>
      <c r="L243"/>
      <c r="M243"/>
    </row>
    <row r="244" spans="1:13" s="9" customFormat="1">
      <c r="A244" s="62"/>
      <c r="B244" s="25" t="s">
        <v>249</v>
      </c>
      <c r="C244" s="16">
        <v>180</v>
      </c>
      <c r="D244" s="17">
        <v>0.12</v>
      </c>
      <c r="E244" s="17">
        <v>0.02</v>
      </c>
      <c r="F244" s="17">
        <v>10.199999999999999</v>
      </c>
      <c r="G244" s="17">
        <v>41</v>
      </c>
      <c r="H244" s="17">
        <v>2.83</v>
      </c>
      <c r="I244" s="18" t="s">
        <v>300</v>
      </c>
      <c r="J244" s="309"/>
    </row>
    <row r="245" spans="1:13" s="9" customFormat="1">
      <c r="A245" s="62"/>
      <c r="B245" s="35" t="s">
        <v>41</v>
      </c>
      <c r="C245" s="36">
        <v>25</v>
      </c>
      <c r="D245" s="37">
        <v>1.98</v>
      </c>
      <c r="E245" s="37">
        <v>0.25</v>
      </c>
      <c r="F245" s="37">
        <v>12.08</v>
      </c>
      <c r="G245" s="37">
        <v>59</v>
      </c>
      <c r="H245" s="37">
        <v>0</v>
      </c>
      <c r="I245" s="18" t="s">
        <v>42</v>
      </c>
      <c r="J245" s="309"/>
    </row>
    <row r="246" spans="1:13">
      <c r="A246" s="73"/>
      <c r="B246" s="25" t="s">
        <v>276</v>
      </c>
      <c r="C246" s="39">
        <v>25</v>
      </c>
      <c r="D246" s="40">
        <v>1.65</v>
      </c>
      <c r="E246" s="40">
        <v>0.3</v>
      </c>
      <c r="F246" s="40">
        <v>8.3000000000000007</v>
      </c>
      <c r="G246" s="40">
        <v>44</v>
      </c>
      <c r="H246" s="40">
        <v>0</v>
      </c>
      <c r="I246" s="41" t="s">
        <v>42</v>
      </c>
      <c r="J246" s="58"/>
      <c r="K246"/>
      <c r="L246"/>
    </row>
    <row r="247" spans="1:13" s="9" customFormat="1">
      <c r="A247" s="15"/>
      <c r="B247" s="25"/>
      <c r="C247" s="39"/>
      <c r="D247" s="40"/>
      <c r="E247" s="40"/>
      <c r="F247" s="40"/>
      <c r="G247" s="40"/>
      <c r="H247" s="40"/>
      <c r="I247" s="41"/>
      <c r="J247" s="309"/>
    </row>
    <row r="248" spans="1:13" s="9" customFormat="1">
      <c r="A248" s="15"/>
      <c r="B248" s="25"/>
      <c r="C248" s="24" t="s">
        <v>325</v>
      </c>
      <c r="D248" s="23">
        <f>SUM(D240:D247)</f>
        <v>18.419999999999998</v>
      </c>
      <c r="E248" s="23">
        <f t="shared" ref="E248:H248" si="39">SUM(E240:E247)</f>
        <v>13.94</v>
      </c>
      <c r="F248" s="23">
        <f t="shared" si="39"/>
        <v>93.36999999999999</v>
      </c>
      <c r="G248" s="23">
        <f t="shared" si="39"/>
        <v>574.5</v>
      </c>
      <c r="H248" s="23">
        <f t="shared" si="39"/>
        <v>4.43</v>
      </c>
      <c r="I248" s="18"/>
      <c r="J248" s="309">
        <f>G248*100/(G249*100/95)</f>
        <v>31.421276252763448</v>
      </c>
    </row>
    <row r="249" spans="1:13" s="9" customFormat="1">
      <c r="A249" s="119" t="s">
        <v>180</v>
      </c>
      <c r="B249" s="21"/>
      <c r="C249" s="24"/>
      <c r="D249" s="23">
        <f>SUM(D226+D229+D239+D248)</f>
        <v>56.39</v>
      </c>
      <c r="E249" s="23">
        <f>SUM(E226+E229+E239+E248)</f>
        <v>58.28</v>
      </c>
      <c r="F249" s="23">
        <f>SUM(F226+F229+F239+F248)</f>
        <v>244.92000000000002</v>
      </c>
      <c r="G249" s="23">
        <f>SUM(G226+G229+G239+G248)</f>
        <v>1736.96</v>
      </c>
      <c r="H249" s="23">
        <f>SUM(H226+H229+H239+H248)</f>
        <v>144.66000000000003</v>
      </c>
      <c r="I249" s="24"/>
      <c r="J249" s="309"/>
    </row>
    <row r="250" spans="1:13" s="9" customFormat="1">
      <c r="A250" s="346" t="s">
        <v>181</v>
      </c>
      <c r="B250" s="350"/>
      <c r="C250" s="347"/>
      <c r="D250" s="348"/>
      <c r="E250" s="348"/>
      <c r="F250" s="348"/>
      <c r="G250" s="348"/>
      <c r="H250" s="348"/>
      <c r="I250" s="349"/>
      <c r="J250" s="309"/>
    </row>
    <row r="251" spans="1:13" s="9" customFormat="1">
      <c r="A251" s="15" t="s">
        <v>22</v>
      </c>
      <c r="B251" s="19" t="s">
        <v>294</v>
      </c>
      <c r="C251" s="16">
        <v>200</v>
      </c>
      <c r="D251" s="17">
        <v>7.5</v>
      </c>
      <c r="E251" s="17">
        <v>8.4</v>
      </c>
      <c r="F251" s="17">
        <v>20.6</v>
      </c>
      <c r="G251" s="17">
        <v>235.7</v>
      </c>
      <c r="H251" s="17">
        <v>1.2</v>
      </c>
      <c r="I251" s="18" t="s">
        <v>285</v>
      </c>
      <c r="J251" s="309"/>
    </row>
    <row r="252" spans="1:13" s="9" customFormat="1" ht="14.1" customHeight="1">
      <c r="A252" s="15"/>
      <c r="B252" s="19" t="s">
        <v>369</v>
      </c>
      <c r="C252" s="16">
        <v>45</v>
      </c>
      <c r="D252" s="17">
        <v>2.4</v>
      </c>
      <c r="E252" s="17">
        <v>0.27</v>
      </c>
      <c r="F252" s="17">
        <v>25.89</v>
      </c>
      <c r="G252" s="17">
        <v>115</v>
      </c>
      <c r="H252" s="17">
        <v>0</v>
      </c>
      <c r="I252" s="18" t="s">
        <v>286</v>
      </c>
      <c r="J252" s="309"/>
    </row>
    <row r="253" spans="1:13" s="9" customFormat="1" ht="14.25" customHeight="1">
      <c r="A253" s="15"/>
      <c r="B253" s="69" t="s">
        <v>246</v>
      </c>
      <c r="C253" s="16">
        <v>180</v>
      </c>
      <c r="D253" s="17">
        <v>0.06</v>
      </c>
      <c r="E253" s="17">
        <v>0.02</v>
      </c>
      <c r="F253" s="17">
        <v>100</v>
      </c>
      <c r="G253" s="17">
        <v>40</v>
      </c>
      <c r="H253" s="17">
        <v>0.03</v>
      </c>
      <c r="I253" s="18" t="s">
        <v>279</v>
      </c>
      <c r="J253" s="309"/>
    </row>
    <row r="254" spans="1:13" s="9" customFormat="1">
      <c r="A254" s="15"/>
      <c r="B254" s="21"/>
      <c r="C254" s="22">
        <f>SUM(C251:C253)</f>
        <v>425</v>
      </c>
      <c r="D254" s="22">
        <f t="shared" ref="D254:H254" si="40">SUM(D251:D253)</f>
        <v>9.9600000000000009</v>
      </c>
      <c r="E254" s="22">
        <f t="shared" si="40"/>
        <v>8.69</v>
      </c>
      <c r="F254" s="22">
        <f t="shared" si="40"/>
        <v>146.49</v>
      </c>
      <c r="G254" s="22">
        <f t="shared" si="40"/>
        <v>390.7</v>
      </c>
      <c r="H254" s="22">
        <f t="shared" si="40"/>
        <v>1.23</v>
      </c>
      <c r="I254" s="24"/>
      <c r="J254" s="309">
        <f>G254*100/(G276*100/95)</f>
        <v>20.371295279912186</v>
      </c>
    </row>
    <row r="255" spans="1:13" s="34" customFormat="1">
      <c r="A255" s="30" t="s">
        <v>27</v>
      </c>
      <c r="B255" s="44" t="s">
        <v>302</v>
      </c>
      <c r="C255" s="32">
        <v>100</v>
      </c>
      <c r="D255" s="20">
        <v>0.5</v>
      </c>
      <c r="E255" s="20">
        <v>0</v>
      </c>
      <c r="F255" s="20">
        <v>10.1</v>
      </c>
      <c r="G255" s="20">
        <v>42.6</v>
      </c>
      <c r="H255" s="20">
        <v>4.8</v>
      </c>
      <c r="I255" s="33" t="s">
        <v>297</v>
      </c>
      <c r="J255" s="309"/>
      <c r="K255" s="9"/>
      <c r="L255" s="9"/>
      <c r="M255" s="9"/>
    </row>
    <row r="256" spans="1:13" s="34" customFormat="1">
      <c r="A256" s="30"/>
      <c r="B256" s="31" t="s">
        <v>315</v>
      </c>
      <c r="C256" s="32">
        <v>100</v>
      </c>
      <c r="D256" s="20">
        <v>0.4</v>
      </c>
      <c r="E256" s="20">
        <v>0.3</v>
      </c>
      <c r="F256" s="20">
        <v>10.3</v>
      </c>
      <c r="G256" s="20">
        <v>47</v>
      </c>
      <c r="H256" s="20">
        <v>5</v>
      </c>
      <c r="I256" s="33" t="s">
        <v>280</v>
      </c>
      <c r="J256" s="309"/>
      <c r="K256" s="9"/>
      <c r="L256" s="9"/>
      <c r="M256" s="9"/>
    </row>
    <row r="257" spans="1:13" s="34" customFormat="1">
      <c r="A257" s="30"/>
      <c r="B257" s="82"/>
      <c r="C257" s="83">
        <f>SUM(C255:C256)</f>
        <v>200</v>
      </c>
      <c r="D257" s="83">
        <f t="shared" ref="D257:H257" si="41">SUM(D255:D256)</f>
        <v>0.9</v>
      </c>
      <c r="E257" s="83">
        <f t="shared" si="41"/>
        <v>0.3</v>
      </c>
      <c r="F257" s="83">
        <f t="shared" si="41"/>
        <v>20.399999999999999</v>
      </c>
      <c r="G257" s="83">
        <f t="shared" si="41"/>
        <v>89.6</v>
      </c>
      <c r="H257" s="83">
        <f t="shared" si="41"/>
        <v>9.8000000000000007</v>
      </c>
      <c r="I257" s="84"/>
      <c r="J257" s="107">
        <f>G257*100/(G276*100/95)</f>
        <v>4.6717892425905596</v>
      </c>
    </row>
    <row r="258" spans="1:13" s="34" customFormat="1">
      <c r="A258" s="117"/>
      <c r="B258" s="44" t="s">
        <v>337</v>
      </c>
      <c r="C258" s="32">
        <v>180</v>
      </c>
      <c r="D258" s="20">
        <v>6.19</v>
      </c>
      <c r="E258" s="20">
        <v>6.05</v>
      </c>
      <c r="F258" s="20">
        <v>10.32</v>
      </c>
      <c r="G258" s="20">
        <v>120</v>
      </c>
      <c r="H258" s="20">
        <v>6.56</v>
      </c>
      <c r="I258" s="33" t="s">
        <v>335</v>
      </c>
      <c r="J258" s="309"/>
      <c r="K258" s="9"/>
      <c r="L258" s="9"/>
      <c r="M258" s="9"/>
    </row>
    <row r="259" spans="1:13" s="34" customFormat="1">
      <c r="A259" s="117"/>
      <c r="B259" s="44" t="s">
        <v>37</v>
      </c>
      <c r="C259" s="32">
        <v>150</v>
      </c>
      <c r="D259" s="20">
        <v>3.11</v>
      </c>
      <c r="E259" s="20">
        <v>4.8600000000000003</v>
      </c>
      <c r="F259" s="20">
        <v>14.15</v>
      </c>
      <c r="G259" s="20">
        <v>113</v>
      </c>
      <c r="H259" s="20">
        <v>25.74</v>
      </c>
      <c r="I259" s="33" t="s">
        <v>360</v>
      </c>
      <c r="J259" s="309"/>
      <c r="K259" s="9"/>
      <c r="L259" s="9"/>
      <c r="M259" s="9"/>
    </row>
    <row r="260" spans="1:13" s="34" customFormat="1">
      <c r="A260" s="30"/>
      <c r="B260" s="31" t="s">
        <v>391</v>
      </c>
      <c r="C260" s="45">
        <v>80</v>
      </c>
      <c r="D260" s="46">
        <v>12.44</v>
      </c>
      <c r="E260" s="46">
        <v>9.24</v>
      </c>
      <c r="F260" s="46">
        <v>12.56</v>
      </c>
      <c r="G260" s="46">
        <v>183</v>
      </c>
      <c r="H260" s="46">
        <v>0.12</v>
      </c>
      <c r="I260" s="47" t="s">
        <v>339</v>
      </c>
      <c r="J260" s="309"/>
      <c r="K260" s="9"/>
      <c r="L260" s="9"/>
      <c r="M260" s="9"/>
    </row>
    <row r="261" spans="1:13" s="9" customFormat="1">
      <c r="A261" s="15"/>
      <c r="B261" s="147" t="s">
        <v>319</v>
      </c>
      <c r="C261" s="74">
        <v>60</v>
      </c>
      <c r="D261" s="75">
        <v>0.48</v>
      </c>
      <c r="E261" s="75">
        <v>0.06</v>
      </c>
      <c r="F261" s="75">
        <v>1.02</v>
      </c>
      <c r="G261" s="75">
        <v>6</v>
      </c>
      <c r="H261" s="75">
        <v>2.1</v>
      </c>
      <c r="I261" s="29" t="s">
        <v>320</v>
      </c>
      <c r="J261" s="309"/>
    </row>
    <row r="262" spans="1:13" s="34" customFormat="1">
      <c r="A262" s="30"/>
      <c r="B262" s="44" t="s">
        <v>316</v>
      </c>
      <c r="C262" s="32">
        <v>180</v>
      </c>
      <c r="D262" s="20">
        <v>0.4</v>
      </c>
      <c r="E262" s="20">
        <v>0.02</v>
      </c>
      <c r="F262" s="20">
        <v>25</v>
      </c>
      <c r="G262" s="20">
        <v>101.7</v>
      </c>
      <c r="H262" s="20">
        <v>0.41</v>
      </c>
      <c r="I262" s="33" t="s">
        <v>298</v>
      </c>
      <c r="J262" s="309"/>
      <c r="K262" s="9"/>
      <c r="L262" s="9"/>
      <c r="M262" s="9"/>
    </row>
    <row r="263" spans="1:13" s="9" customFormat="1">
      <c r="A263" s="15"/>
      <c r="B263" s="35" t="s">
        <v>41</v>
      </c>
      <c r="C263" s="36">
        <v>25</v>
      </c>
      <c r="D263" s="37">
        <v>1.98</v>
      </c>
      <c r="E263" s="37">
        <v>0.25</v>
      </c>
      <c r="F263" s="37">
        <v>12.08</v>
      </c>
      <c r="G263" s="37">
        <v>59</v>
      </c>
      <c r="H263" s="37">
        <v>0</v>
      </c>
      <c r="I263" s="18" t="s">
        <v>42</v>
      </c>
      <c r="J263" s="309"/>
    </row>
    <row r="264" spans="1:13">
      <c r="A264" s="73"/>
      <c r="B264" s="25" t="s">
        <v>276</v>
      </c>
      <c r="C264" s="39">
        <v>25</v>
      </c>
      <c r="D264" s="40">
        <v>1.65</v>
      </c>
      <c r="E264" s="40">
        <v>0.3</v>
      </c>
      <c r="F264" s="40">
        <v>8.3000000000000007</v>
      </c>
      <c r="G264" s="40">
        <v>44</v>
      </c>
      <c r="H264" s="40">
        <v>0</v>
      </c>
      <c r="I264" s="41" t="s">
        <v>42</v>
      </c>
      <c r="J264" s="58"/>
      <c r="K264"/>
      <c r="L264"/>
    </row>
    <row r="265" spans="1:13" s="9" customFormat="1">
      <c r="A265" s="15"/>
      <c r="B265" s="25"/>
      <c r="C265" s="39"/>
      <c r="D265" s="40"/>
      <c r="E265" s="40"/>
      <c r="F265" s="40"/>
      <c r="G265" s="40"/>
      <c r="H265" s="40"/>
      <c r="I265" s="18"/>
      <c r="J265" s="309"/>
    </row>
    <row r="266" spans="1:13" s="9" customFormat="1">
      <c r="A266" s="48"/>
      <c r="B266" s="25"/>
      <c r="C266" s="16"/>
      <c r="D266" s="17"/>
      <c r="E266" s="17"/>
      <c r="F266" s="17"/>
      <c r="G266" s="17"/>
      <c r="H266" s="17"/>
      <c r="I266" s="18"/>
      <c r="J266" s="309"/>
    </row>
    <row r="267" spans="1:13" s="9" customFormat="1">
      <c r="A267" s="135"/>
      <c r="B267" s="51"/>
      <c r="C267" s="49">
        <f>SUM(C258:C266)</f>
        <v>700</v>
      </c>
      <c r="D267" s="49">
        <f t="shared" ref="D267:H267" si="42">SUM(D258:D266)</f>
        <v>26.25</v>
      </c>
      <c r="E267" s="49">
        <f t="shared" si="42"/>
        <v>20.779999999999998</v>
      </c>
      <c r="F267" s="49">
        <f t="shared" si="42"/>
        <v>83.43</v>
      </c>
      <c r="G267" s="49">
        <f t="shared" si="42"/>
        <v>626.70000000000005</v>
      </c>
      <c r="H267" s="49">
        <f t="shared" si="42"/>
        <v>34.929999999999993</v>
      </c>
      <c r="I267" s="118"/>
      <c r="J267" s="309">
        <f>G267*100/(G276*100/95)</f>
        <v>32.676454445664113</v>
      </c>
    </row>
    <row r="268" spans="1:13" s="9" customFormat="1" ht="38.25">
      <c r="A268" s="148" t="s">
        <v>44</v>
      </c>
      <c r="B268" s="25" t="s">
        <v>81</v>
      </c>
      <c r="C268" s="27">
        <v>150</v>
      </c>
      <c r="D268" s="28">
        <v>16</v>
      </c>
      <c r="E268" s="28">
        <v>29.7</v>
      </c>
      <c r="F268" s="28">
        <v>2.46</v>
      </c>
      <c r="G268" s="28">
        <v>341.5</v>
      </c>
      <c r="H268" s="28">
        <v>0.3</v>
      </c>
      <c r="I268" s="29" t="s">
        <v>392</v>
      </c>
      <c r="J268" s="309"/>
    </row>
    <row r="269" spans="1:13" s="34" customFormat="1" ht="15.6" customHeight="1">
      <c r="A269" s="149"/>
      <c r="B269" s="150" t="s">
        <v>141</v>
      </c>
      <c r="C269" s="27">
        <v>60</v>
      </c>
      <c r="D269" s="28">
        <v>4.66</v>
      </c>
      <c r="E269" s="28">
        <v>2.83</v>
      </c>
      <c r="F269" s="28">
        <v>31.38</v>
      </c>
      <c r="G269" s="28">
        <v>169</v>
      </c>
      <c r="H269" s="28">
        <v>0</v>
      </c>
      <c r="I269" s="29" t="s">
        <v>350</v>
      </c>
      <c r="J269" s="309"/>
      <c r="K269" s="9"/>
      <c r="L269" s="9"/>
      <c r="M269" s="9"/>
    </row>
    <row r="270" spans="1:13" s="9" customFormat="1" ht="15.6" customHeight="1">
      <c r="A270" s="48"/>
      <c r="B270" s="131" t="s">
        <v>393</v>
      </c>
      <c r="C270" s="132">
        <v>200</v>
      </c>
      <c r="D270" s="133">
        <v>6.09</v>
      </c>
      <c r="E270" s="133">
        <v>5.42</v>
      </c>
      <c r="F270" s="133">
        <v>10.08</v>
      </c>
      <c r="G270" s="133">
        <v>113.3</v>
      </c>
      <c r="H270" s="133">
        <v>2.73</v>
      </c>
      <c r="I270" s="134" t="s">
        <v>301</v>
      </c>
      <c r="J270" s="309"/>
    </row>
    <row r="271" spans="1:13" s="9" customFormat="1">
      <c r="A271" s="85"/>
      <c r="B271" s="35" t="s">
        <v>41</v>
      </c>
      <c r="C271" s="36">
        <v>20</v>
      </c>
      <c r="D271" s="37">
        <v>1.58</v>
      </c>
      <c r="E271" s="37">
        <v>0.2</v>
      </c>
      <c r="F271" s="37">
        <v>9.66</v>
      </c>
      <c r="G271" s="37">
        <v>47.2</v>
      </c>
      <c r="H271" s="37">
        <v>0</v>
      </c>
      <c r="I271" s="18" t="s">
        <v>42</v>
      </c>
      <c r="J271" s="309"/>
    </row>
    <row r="272" spans="1:13" s="9" customFormat="1">
      <c r="A272" s="15"/>
      <c r="B272" s="25" t="s">
        <v>276</v>
      </c>
      <c r="C272" s="39">
        <v>25</v>
      </c>
      <c r="D272" s="40">
        <v>1.65</v>
      </c>
      <c r="E272" s="40">
        <v>0.3</v>
      </c>
      <c r="F272" s="40">
        <v>8.3000000000000007</v>
      </c>
      <c r="G272" s="40">
        <v>44</v>
      </c>
      <c r="H272" s="40">
        <v>0</v>
      </c>
      <c r="I272" s="41" t="s">
        <v>42</v>
      </c>
      <c r="J272" s="309"/>
    </row>
    <row r="273" spans="1:13" s="9" customFormat="1">
      <c r="A273" s="15"/>
      <c r="B273" s="25"/>
      <c r="C273" s="39"/>
      <c r="D273" s="40"/>
      <c r="E273" s="40"/>
      <c r="F273" s="40"/>
      <c r="G273" s="40"/>
      <c r="H273" s="40"/>
      <c r="I273" s="41"/>
      <c r="J273" s="309"/>
    </row>
    <row r="274" spans="1:13">
      <c r="A274" s="113"/>
      <c r="B274" s="25"/>
      <c r="C274" s="39"/>
      <c r="D274" s="40"/>
      <c r="E274" s="40"/>
      <c r="F274" s="40"/>
      <c r="G274" s="40"/>
      <c r="H274" s="40"/>
      <c r="I274" s="41"/>
      <c r="J274" s="309"/>
      <c r="K274" s="9"/>
      <c r="L274" s="9"/>
      <c r="M274" s="9"/>
    </row>
    <row r="275" spans="1:13" s="9" customFormat="1">
      <c r="A275" s="135"/>
      <c r="B275" s="51" t="s">
        <v>26</v>
      </c>
      <c r="C275" s="49">
        <f t="shared" ref="C275:H275" si="43">SUM(C268:C274)</f>
        <v>455</v>
      </c>
      <c r="D275" s="50">
        <f t="shared" si="43"/>
        <v>29.979999999999997</v>
      </c>
      <c r="E275" s="50">
        <f t="shared" si="43"/>
        <v>38.450000000000003</v>
      </c>
      <c r="F275" s="50">
        <f t="shared" si="43"/>
        <v>61.879999999999995</v>
      </c>
      <c r="G275" s="50">
        <f t="shared" si="43"/>
        <v>715</v>
      </c>
      <c r="H275" s="50">
        <f t="shared" si="43"/>
        <v>3.03</v>
      </c>
      <c r="I275" s="118"/>
      <c r="J275" s="107">
        <f>G275*100/(G276*100/95)</f>
        <v>37.280461031833148</v>
      </c>
    </row>
    <row r="276" spans="1:13" s="9" customFormat="1">
      <c r="A276" s="385" t="s">
        <v>190</v>
      </c>
      <c r="B276" s="385"/>
      <c r="C276" s="385"/>
      <c r="D276" s="23">
        <f>D254+D257+D267+D275</f>
        <v>67.09</v>
      </c>
      <c r="E276" s="23">
        <f>E254+E257+E267+E275</f>
        <v>68.22</v>
      </c>
      <c r="F276" s="23">
        <f>F254+F257+F267+F275</f>
        <v>312.20000000000005</v>
      </c>
      <c r="G276" s="68">
        <f>G254+G257+G267+G275</f>
        <v>1822</v>
      </c>
      <c r="H276" s="68">
        <f>H254+H257+H267+H275</f>
        <v>48.989999999999995</v>
      </c>
      <c r="I276" s="56"/>
      <c r="J276" s="309"/>
    </row>
    <row r="277" spans="1:13" s="9" customFormat="1" ht="15.75" customHeight="1">
      <c r="A277" s="385" t="s">
        <v>191</v>
      </c>
      <c r="B277" s="385"/>
      <c r="C277" s="385"/>
      <c r="D277" s="61">
        <f>D32+D60+D84+D110+D140+D168+D195+D220+D249+D276</f>
        <v>689.6</v>
      </c>
      <c r="E277" s="61">
        <f>E32+E60+E84+E110+E140+E168+E195+E220+E249+E276</f>
        <v>577.8900000000001</v>
      </c>
      <c r="F277" s="61">
        <f>F32+F60+F84+F110+F140+F168+F195+F220+F249+F276</f>
        <v>2452.21</v>
      </c>
      <c r="G277" s="61">
        <f>G32+G60+G84+G110+G140+G168+G195+G220+G249+G276</f>
        <v>17772.920000000002</v>
      </c>
      <c r="H277" s="151">
        <f>H32+H60+H84+H110+H140+H168+H195+H220+H249+H275</f>
        <v>639.97</v>
      </c>
      <c r="I277" s="18"/>
      <c r="J277" s="309"/>
    </row>
    <row r="278" spans="1:13" s="9" customFormat="1" ht="15.75" customHeight="1">
      <c r="A278" s="386" t="s">
        <v>192</v>
      </c>
      <c r="B278" s="386"/>
      <c r="C278" s="386"/>
      <c r="D278" s="37">
        <f>D277/10</f>
        <v>68.960000000000008</v>
      </c>
      <c r="E278" s="37">
        <f>E277/10</f>
        <v>57.789000000000009</v>
      </c>
      <c r="F278" s="37">
        <f>F277/10</f>
        <v>245.221</v>
      </c>
      <c r="G278" s="37">
        <f>G277/10</f>
        <v>1777.2920000000001</v>
      </c>
      <c r="H278" s="301">
        <f>H277/10</f>
        <v>63.997</v>
      </c>
      <c r="I278" s="72"/>
      <c r="J278" s="309"/>
    </row>
    <row r="279" spans="1:13" s="9" customFormat="1" ht="30.75" customHeight="1">
      <c r="A279" s="387" t="s">
        <v>193</v>
      </c>
      <c r="B279" s="387"/>
      <c r="C279" s="387"/>
      <c r="D279" s="306">
        <f>D278*4*100/G278</f>
        <v>15.520240905827519</v>
      </c>
      <c r="E279" s="302">
        <f>E278*9*100/G278</f>
        <v>29.263677549890513</v>
      </c>
      <c r="F279" s="341">
        <f>F278*4*100/G278</f>
        <v>55.18980561438412</v>
      </c>
      <c r="G279" s="303"/>
      <c r="H279" s="303"/>
      <c r="I279" s="304"/>
      <c r="J279" s="338" t="s">
        <v>273</v>
      </c>
    </row>
    <row r="280" spans="1:13" s="9" customFormat="1">
      <c r="A280" s="383" t="s">
        <v>272</v>
      </c>
      <c r="B280" s="383"/>
      <c r="C280" s="383"/>
      <c r="D280" s="307" t="s">
        <v>194</v>
      </c>
      <c r="E280" s="303" t="s">
        <v>306</v>
      </c>
      <c r="F280" s="303" t="s">
        <v>195</v>
      </c>
      <c r="G280" s="303" t="s">
        <v>308</v>
      </c>
      <c r="H280" s="305">
        <v>45</v>
      </c>
      <c r="I280" s="304"/>
      <c r="J280" s="309"/>
    </row>
    <row r="281" spans="1:13" s="9" customFormat="1">
      <c r="A281" s="380"/>
      <c r="B281" s="381"/>
      <c r="C281" s="382"/>
      <c r="D281" s="308" t="s">
        <v>305</v>
      </c>
      <c r="E281" s="305" t="s">
        <v>307</v>
      </c>
      <c r="F281" s="305">
        <v>300</v>
      </c>
      <c r="G281" s="303"/>
      <c r="H281" s="303"/>
      <c r="I281" s="304"/>
      <c r="J281" s="309"/>
    </row>
    <row r="282" spans="1:13" s="9" customFormat="1">
      <c r="A282" s="12"/>
      <c r="B282" s="152"/>
      <c r="C282" s="11"/>
      <c r="D282" s="5"/>
      <c r="E282" s="5"/>
      <c r="F282" s="5"/>
      <c r="G282" s="5"/>
      <c r="H282" s="5"/>
      <c r="I282" s="7"/>
      <c r="J282" s="311"/>
    </row>
    <row r="283" spans="1:13">
      <c r="B283" s="152"/>
    </row>
    <row r="284" spans="1:13">
      <c r="B284" s="152"/>
    </row>
    <row r="285" spans="1:13">
      <c r="B285" s="152"/>
    </row>
    <row r="286" spans="1:13">
      <c r="B286" s="152"/>
    </row>
    <row r="287" spans="1:13">
      <c r="B287" s="152"/>
    </row>
    <row r="288" spans="1:13">
      <c r="B288" s="152"/>
    </row>
    <row r="289" spans="2:2">
      <c r="B289" s="152"/>
    </row>
    <row r="290" spans="2:2">
      <c r="B290" s="152"/>
    </row>
    <row r="291" spans="2:2">
      <c r="B291" s="152"/>
    </row>
    <row r="292" spans="2:2">
      <c r="B292" s="152"/>
    </row>
  </sheetData>
  <mergeCells count="16">
    <mergeCell ref="A281:C281"/>
    <mergeCell ref="A280:C280"/>
    <mergeCell ref="H7:H8"/>
    <mergeCell ref="I7:I8"/>
    <mergeCell ref="A276:C276"/>
    <mergeCell ref="A277:C277"/>
    <mergeCell ref="A278:C278"/>
    <mergeCell ref="A279:C279"/>
    <mergeCell ref="B2:C2"/>
    <mergeCell ref="B3:C3"/>
    <mergeCell ref="B5:G5"/>
    <mergeCell ref="A7:A8"/>
    <mergeCell ref="B7:B8"/>
    <mergeCell ref="C7:C8"/>
    <mergeCell ref="D7:F7"/>
    <mergeCell ref="G7:G8"/>
  </mergeCells>
  <pageMargins left="0.19645669291338602" right="0" top="0.90551181102362199" bottom="0.90551181102362199" header="0.59015748031496096" footer="0.59015748031496096"/>
  <pageSetup paperSize="9" scale="76" fitToWidth="0" fitToHeight="0" pageOrder="overThenDown" orientation="portrait" horizontalDpi="300" verticalDpi="300" r:id="rId1"/>
  <rowBreaks count="4" manualBreakCount="4">
    <brk id="60" man="1"/>
    <brk id="110" man="1"/>
    <brk id="168" man="1"/>
    <brk id="220" man="1"/>
  </rowBreaks>
  <ignoredErrors>
    <ignoredError sqref="C275" formulaRange="1"/>
    <ignoredError sqref="C36 C24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M272"/>
  <sheetViews>
    <sheetView topLeftCell="A10" workbookViewId="0">
      <selection sqref="A1:A2"/>
    </sheetView>
  </sheetViews>
  <sheetFormatPr defaultRowHeight="14.25"/>
  <cols>
    <col min="1" max="1" width="10.125" style="154" customWidth="1"/>
    <col min="2" max="2" width="23.625" style="154" customWidth="1"/>
    <col min="3" max="3" width="13.5" style="155" customWidth="1"/>
    <col min="4" max="6" width="8.375" style="155" customWidth="1"/>
    <col min="7" max="7" width="13.625" style="155" customWidth="1"/>
    <col min="8" max="8" width="12.25" style="155" customWidth="1"/>
    <col min="9" max="9" width="9.75" style="155" customWidth="1"/>
    <col min="10" max="12" width="8.375" style="92" customWidth="1"/>
    <col min="13" max="256" width="8.375" customWidth="1"/>
    <col min="257" max="1023" width="10.75" customWidth="1"/>
    <col min="1024" max="1024" width="9" customWidth="1"/>
  </cols>
  <sheetData>
    <row r="1" spans="1:9" ht="36.75" customHeight="1">
      <c r="A1" s="389" t="s">
        <v>11</v>
      </c>
      <c r="B1" s="389" t="s">
        <v>12</v>
      </c>
      <c r="C1" s="388" t="s">
        <v>13</v>
      </c>
      <c r="D1" s="390" t="s">
        <v>14</v>
      </c>
      <c r="E1" s="390"/>
      <c r="F1" s="390"/>
      <c r="G1" s="388" t="s">
        <v>15</v>
      </c>
      <c r="H1" s="391" t="s">
        <v>16</v>
      </c>
      <c r="I1" s="388" t="s">
        <v>17</v>
      </c>
    </row>
    <row r="2" spans="1:9">
      <c r="A2" s="389"/>
      <c r="B2" s="389"/>
      <c r="C2" s="388"/>
      <c r="D2" s="153" t="s">
        <v>18</v>
      </c>
      <c r="E2" s="153" t="s">
        <v>19</v>
      </c>
      <c r="F2" s="153" t="s">
        <v>20</v>
      </c>
      <c r="G2" s="388"/>
      <c r="H2" s="391"/>
      <c r="I2" s="388"/>
    </row>
    <row r="4" spans="1:9" ht="25.5">
      <c r="A4" s="154">
        <v>224</v>
      </c>
      <c r="B4" s="156" t="s">
        <v>196</v>
      </c>
      <c r="C4" s="155">
        <v>205</v>
      </c>
      <c r="D4" s="155">
        <v>5.22</v>
      </c>
      <c r="E4" s="155">
        <v>6.78</v>
      </c>
      <c r="F4" s="155">
        <v>40.14</v>
      </c>
      <c r="G4" s="155">
        <v>242</v>
      </c>
      <c r="H4" s="155">
        <v>10.6</v>
      </c>
    </row>
    <row r="5" spans="1:9">
      <c r="B5" s="156"/>
    </row>
    <row r="6" spans="1:9">
      <c r="B6" s="156"/>
    </row>
    <row r="7" spans="1:9" ht="25.5">
      <c r="A7" s="154">
        <v>252</v>
      </c>
      <c r="B7" s="156" t="s">
        <v>197</v>
      </c>
      <c r="C7" s="155">
        <v>100</v>
      </c>
      <c r="D7" s="155">
        <v>11.6</v>
      </c>
      <c r="E7" s="155">
        <v>10.29</v>
      </c>
      <c r="F7" s="155">
        <v>23.78</v>
      </c>
      <c r="G7" s="155">
        <v>234</v>
      </c>
      <c r="H7" s="155">
        <v>0.71</v>
      </c>
    </row>
    <row r="8" spans="1:9">
      <c r="B8" s="156"/>
    </row>
    <row r="9" spans="1:9">
      <c r="B9" s="156"/>
    </row>
    <row r="10" spans="1:9">
      <c r="B10" s="156"/>
    </row>
    <row r="11" spans="1:9">
      <c r="B11" s="156"/>
    </row>
    <row r="12" spans="1:9" ht="25.5">
      <c r="B12" s="156" t="s">
        <v>198</v>
      </c>
      <c r="C12" s="155">
        <v>250</v>
      </c>
      <c r="D12" s="155">
        <v>8.8000000000000007</v>
      </c>
      <c r="E12" s="155">
        <v>10.77</v>
      </c>
      <c r="F12" s="155">
        <v>22.22</v>
      </c>
      <c r="G12" s="155">
        <v>280.31</v>
      </c>
      <c r="H12" s="155">
        <v>1.25</v>
      </c>
    </row>
    <row r="13" spans="1:9" ht="25.5">
      <c r="B13" s="156" t="s">
        <v>198</v>
      </c>
      <c r="C13" s="157">
        <v>200</v>
      </c>
      <c r="D13" s="155">
        <v>7.04</v>
      </c>
      <c r="E13" s="155">
        <v>8.6199999999999992</v>
      </c>
      <c r="F13" s="155">
        <v>17.77</v>
      </c>
      <c r="G13" s="155">
        <v>224.25</v>
      </c>
      <c r="H13" s="155">
        <v>1</v>
      </c>
    </row>
    <row r="14" spans="1:9">
      <c r="B14" s="156"/>
    </row>
    <row r="15" spans="1:9">
      <c r="B15" s="156" t="s">
        <v>71</v>
      </c>
      <c r="C15" s="155">
        <v>200</v>
      </c>
      <c r="D15" s="155">
        <v>7.38</v>
      </c>
      <c r="E15" s="155">
        <v>8.33</v>
      </c>
      <c r="F15" s="155">
        <v>20.79</v>
      </c>
      <c r="G15" s="155">
        <v>235.58</v>
      </c>
      <c r="H15" s="155">
        <v>1</v>
      </c>
    </row>
    <row r="16" spans="1:9">
      <c r="B16" s="156"/>
    </row>
    <row r="17" spans="1:12">
      <c r="B17" s="156"/>
    </row>
    <row r="18" spans="1:12">
      <c r="B18" s="156"/>
    </row>
    <row r="19" spans="1:12">
      <c r="B19" s="156"/>
    </row>
    <row r="20" spans="1:12" s="34" customFormat="1" ht="38.25">
      <c r="A20" s="158" t="s">
        <v>44</v>
      </c>
      <c r="B20" s="159" t="s">
        <v>173</v>
      </c>
      <c r="C20" s="160">
        <v>120</v>
      </c>
      <c r="D20" s="161">
        <v>16.329999999999998</v>
      </c>
      <c r="E20" s="161">
        <v>12.8</v>
      </c>
      <c r="F20" s="161">
        <v>17.559999999999999</v>
      </c>
      <c r="G20" s="161">
        <v>250.8</v>
      </c>
      <c r="H20" s="161">
        <v>1.5960000000000001</v>
      </c>
      <c r="I20" s="162" t="s">
        <v>38</v>
      </c>
      <c r="J20" s="163"/>
      <c r="K20" s="164"/>
      <c r="L20" s="164"/>
    </row>
    <row r="21" spans="1:12">
      <c r="B21" s="156"/>
    </row>
    <row r="22" spans="1:12">
      <c r="B22" s="156"/>
    </row>
    <row r="23" spans="1:12" ht="25.5">
      <c r="A23" s="154">
        <v>252</v>
      </c>
      <c r="B23" s="156" t="s">
        <v>197</v>
      </c>
      <c r="C23" s="155">
        <v>100</v>
      </c>
      <c r="D23" s="155">
        <v>11.66</v>
      </c>
      <c r="E23" s="155">
        <v>10.29</v>
      </c>
      <c r="F23" s="155">
        <v>23.78</v>
      </c>
      <c r="G23" s="155">
        <v>234</v>
      </c>
      <c r="H23" s="155">
        <v>0.71</v>
      </c>
    </row>
    <row r="24" spans="1:12" ht="25.5">
      <c r="A24" s="154">
        <v>252</v>
      </c>
      <c r="B24" s="156" t="s">
        <v>197</v>
      </c>
      <c r="C24" s="155">
        <v>150</v>
      </c>
      <c r="D24" s="155">
        <v>17.489999999999998</v>
      </c>
      <c r="E24" s="155">
        <v>15.44</v>
      </c>
      <c r="F24" s="155">
        <v>35.67</v>
      </c>
      <c r="G24" s="155">
        <v>351</v>
      </c>
      <c r="H24" s="155">
        <v>1.07</v>
      </c>
    </row>
    <row r="25" spans="1:12" ht="25.5">
      <c r="A25" s="154">
        <v>252</v>
      </c>
      <c r="B25" s="156" t="s">
        <v>197</v>
      </c>
      <c r="C25" s="155">
        <v>200</v>
      </c>
      <c r="D25" s="155">
        <v>23.32</v>
      </c>
      <c r="E25" s="155">
        <v>20.58</v>
      </c>
      <c r="F25" s="155">
        <v>47.56</v>
      </c>
      <c r="G25" s="155">
        <v>468</v>
      </c>
      <c r="H25" s="155">
        <v>1.42</v>
      </c>
    </row>
    <row r="26" spans="1:12">
      <c r="B26" s="156"/>
    </row>
    <row r="27" spans="1:12">
      <c r="B27" s="156"/>
    </row>
    <row r="28" spans="1:12" s="9" customFormat="1">
      <c r="A28" s="165"/>
      <c r="B28" s="166" t="s">
        <v>127</v>
      </c>
      <c r="C28" s="167">
        <v>60</v>
      </c>
      <c r="D28" s="168">
        <v>4.4080000000000004</v>
      </c>
      <c r="E28" s="168">
        <v>6.1760000000000002</v>
      </c>
      <c r="F28" s="168">
        <v>23.128</v>
      </c>
      <c r="G28" s="168">
        <v>165.6</v>
      </c>
      <c r="H28" s="168">
        <v>0.61599999999999999</v>
      </c>
      <c r="I28" s="169" t="s">
        <v>128</v>
      </c>
      <c r="J28" s="170"/>
      <c r="K28" s="171"/>
      <c r="L28" s="171"/>
    </row>
    <row r="29" spans="1:12">
      <c r="B29" s="156"/>
    </row>
    <row r="30" spans="1:12" s="9" customFormat="1" ht="30.75" customHeight="1">
      <c r="A30" s="165"/>
      <c r="B30" s="172" t="s">
        <v>188</v>
      </c>
      <c r="C30" s="167">
        <v>45</v>
      </c>
      <c r="D30" s="168">
        <v>5.25</v>
      </c>
      <c r="E30" s="168">
        <v>4.01</v>
      </c>
      <c r="F30" s="168">
        <v>15.86</v>
      </c>
      <c r="G30" s="168">
        <v>122</v>
      </c>
      <c r="H30" s="168">
        <v>0.05</v>
      </c>
      <c r="I30" s="169" t="s">
        <v>189</v>
      </c>
      <c r="J30" s="170"/>
      <c r="K30" s="171"/>
      <c r="L30" s="171"/>
    </row>
    <row r="31" spans="1:12" s="9" customFormat="1" ht="29.25" customHeight="1">
      <c r="A31" s="173"/>
      <c r="B31" s="174" t="s">
        <v>50</v>
      </c>
      <c r="C31" s="175">
        <v>45</v>
      </c>
      <c r="D31" s="176">
        <v>6.41</v>
      </c>
      <c r="E31" s="176">
        <v>4.67</v>
      </c>
      <c r="F31" s="176">
        <v>15.26</v>
      </c>
      <c r="G31" s="176">
        <v>129</v>
      </c>
      <c r="H31" s="176">
        <v>0.05</v>
      </c>
      <c r="I31" s="177" t="s">
        <v>51</v>
      </c>
      <c r="J31" s="170"/>
      <c r="K31" s="171"/>
      <c r="L31" s="171"/>
    </row>
    <row r="32" spans="1:12" s="9" customFormat="1" ht="16.5" customHeight="1">
      <c r="A32" s="165"/>
      <c r="B32" s="178" t="s">
        <v>45</v>
      </c>
      <c r="C32" s="167">
        <v>100</v>
      </c>
      <c r="D32" s="168">
        <v>1.3</v>
      </c>
      <c r="E32" s="168">
        <v>4.13</v>
      </c>
      <c r="F32" s="168">
        <v>7.16</v>
      </c>
      <c r="G32" s="168">
        <v>71</v>
      </c>
      <c r="H32" s="168">
        <v>4.3899999999999997</v>
      </c>
      <c r="I32" s="169">
        <v>263</v>
      </c>
      <c r="J32" s="179"/>
      <c r="K32" s="171"/>
      <c r="L32" s="171"/>
    </row>
    <row r="33" spans="1:12" ht="16.5" customHeight="1">
      <c r="B33" s="156"/>
    </row>
    <row r="34" spans="1:12" s="9" customFormat="1">
      <c r="A34" s="165"/>
      <c r="B34" s="166" t="s">
        <v>48</v>
      </c>
      <c r="C34" s="167">
        <v>110</v>
      </c>
      <c r="D34" s="168">
        <v>2.25</v>
      </c>
      <c r="E34" s="168">
        <v>3.52</v>
      </c>
      <c r="F34" s="168">
        <v>15</v>
      </c>
      <c r="G34" s="168">
        <v>100.83</v>
      </c>
      <c r="H34" s="168">
        <v>13.21</v>
      </c>
      <c r="I34" s="169" t="s">
        <v>49</v>
      </c>
      <c r="J34" s="170"/>
      <c r="K34" s="171"/>
      <c r="L34" s="171"/>
    </row>
    <row r="36" spans="1:12" s="34" customFormat="1">
      <c r="A36" s="180"/>
      <c r="B36" s="181" t="s">
        <v>199</v>
      </c>
      <c r="C36" s="160">
        <v>120</v>
      </c>
      <c r="D36" s="161">
        <v>1.97</v>
      </c>
      <c r="E36" s="161">
        <v>0.81</v>
      </c>
      <c r="F36" s="161">
        <v>9.65</v>
      </c>
      <c r="G36" s="161">
        <v>54</v>
      </c>
      <c r="H36" s="161">
        <v>4.03</v>
      </c>
      <c r="I36" s="162" t="s">
        <v>101</v>
      </c>
      <c r="J36" s="182"/>
      <c r="K36" s="164"/>
      <c r="L36" s="164"/>
    </row>
    <row r="38" spans="1:12" s="9" customFormat="1">
      <c r="A38" s="91"/>
      <c r="B38" s="183" t="s">
        <v>130</v>
      </c>
      <c r="C38" s="160" t="s">
        <v>200</v>
      </c>
      <c r="D38" s="161">
        <v>0.08</v>
      </c>
      <c r="E38" s="161">
        <v>0.04</v>
      </c>
      <c r="F38" s="161">
        <v>6.83</v>
      </c>
      <c r="G38" s="161">
        <v>75</v>
      </c>
      <c r="H38" s="161">
        <v>0.16</v>
      </c>
      <c r="I38" s="162" t="s">
        <v>132</v>
      </c>
      <c r="J38" s="170"/>
      <c r="K38" s="171"/>
      <c r="L38" s="171"/>
    </row>
    <row r="40" spans="1:12" s="9" customFormat="1">
      <c r="A40" s="173"/>
      <c r="B40" s="178" t="s">
        <v>33</v>
      </c>
      <c r="C40" s="167">
        <v>60</v>
      </c>
      <c r="D40" s="168">
        <v>10.64</v>
      </c>
      <c r="E40" s="168">
        <v>9.9700000000000006</v>
      </c>
      <c r="F40" s="168">
        <v>3.79</v>
      </c>
      <c r="G40" s="168">
        <v>147</v>
      </c>
      <c r="H40" s="168">
        <v>0.37</v>
      </c>
      <c r="I40" s="169" t="s">
        <v>34</v>
      </c>
      <c r="J40" s="170"/>
      <c r="K40" s="171"/>
      <c r="L40" s="171"/>
    </row>
    <row r="41" spans="1:12" s="9" customFormat="1">
      <c r="A41" s="173"/>
      <c r="B41" s="178" t="s">
        <v>35</v>
      </c>
      <c r="C41" s="167">
        <v>15</v>
      </c>
      <c r="D41" s="168">
        <v>0.51</v>
      </c>
      <c r="E41" s="168">
        <v>1.04</v>
      </c>
      <c r="F41" s="168">
        <v>1.39</v>
      </c>
      <c r="G41" s="168">
        <v>16.850000000000001</v>
      </c>
      <c r="H41" s="168">
        <v>0.09</v>
      </c>
      <c r="I41" s="169" t="s">
        <v>36</v>
      </c>
      <c r="J41" s="170"/>
      <c r="K41" s="171"/>
      <c r="L41" s="171"/>
    </row>
    <row r="42" spans="1:12" s="9" customFormat="1">
      <c r="A42" s="173"/>
      <c r="B42" s="178" t="s">
        <v>37</v>
      </c>
      <c r="C42" s="167">
        <v>110</v>
      </c>
      <c r="D42" s="168">
        <v>2.27</v>
      </c>
      <c r="E42" s="168">
        <v>3.57</v>
      </c>
      <c r="F42" s="168">
        <v>10.38</v>
      </c>
      <c r="G42" s="168">
        <v>82.5</v>
      </c>
      <c r="H42" s="168">
        <v>18.84</v>
      </c>
      <c r="I42" s="169" t="s">
        <v>38</v>
      </c>
      <c r="J42" s="170"/>
      <c r="K42" s="171"/>
      <c r="L42" s="171"/>
    </row>
    <row r="44" spans="1:12" s="9" customFormat="1">
      <c r="A44" s="173"/>
      <c r="B44" s="166" t="s">
        <v>77</v>
      </c>
      <c r="C44" s="167">
        <v>120</v>
      </c>
      <c r="D44" s="168">
        <v>2.29</v>
      </c>
      <c r="E44" s="168">
        <v>3.46</v>
      </c>
      <c r="F44" s="168">
        <v>18.41</v>
      </c>
      <c r="G44" s="168">
        <v>114</v>
      </c>
      <c r="H44" s="168">
        <v>16.8</v>
      </c>
      <c r="I44" s="169" t="s">
        <v>78</v>
      </c>
      <c r="J44" s="170"/>
      <c r="K44" s="171"/>
      <c r="L44" s="171"/>
    </row>
    <row r="47" spans="1:12" s="9" customFormat="1">
      <c r="A47" s="173"/>
      <c r="B47" s="184" t="s">
        <v>93</v>
      </c>
      <c r="C47" s="185">
        <v>100</v>
      </c>
      <c r="D47" s="186">
        <v>13.26</v>
      </c>
      <c r="E47" s="186">
        <v>11.23</v>
      </c>
      <c r="F47" s="186">
        <v>3.52</v>
      </c>
      <c r="G47" s="186">
        <v>185</v>
      </c>
      <c r="H47" s="186">
        <v>8.4499999999999993</v>
      </c>
      <c r="I47" s="169" t="s">
        <v>94</v>
      </c>
      <c r="J47" s="170"/>
      <c r="K47" s="171"/>
      <c r="L47" s="171"/>
    </row>
    <row r="48" spans="1:12" ht="17.100000000000001" customHeight="1"/>
    <row r="49" spans="1:12" s="34" customFormat="1">
      <c r="A49" s="187"/>
      <c r="B49" s="188" t="s">
        <v>199</v>
      </c>
      <c r="C49" s="160">
        <v>120</v>
      </c>
      <c r="D49" s="161">
        <v>1.97</v>
      </c>
      <c r="E49" s="161">
        <v>0.81</v>
      </c>
      <c r="F49" s="161">
        <v>9.65</v>
      </c>
      <c r="G49" s="161">
        <v>54</v>
      </c>
      <c r="H49" s="161">
        <v>4.03</v>
      </c>
      <c r="I49" s="162" t="s">
        <v>101</v>
      </c>
      <c r="J49" s="182"/>
      <c r="K49" s="164"/>
      <c r="L49" s="164"/>
    </row>
    <row r="50" spans="1:12" s="9" customFormat="1">
      <c r="A50" s="173"/>
      <c r="B50" s="166" t="s">
        <v>117</v>
      </c>
      <c r="C50" s="167">
        <v>150</v>
      </c>
      <c r="D50" s="168">
        <v>0.24</v>
      </c>
      <c r="E50" s="168">
        <v>0.06</v>
      </c>
      <c r="F50" s="168">
        <v>18.149999999999999</v>
      </c>
      <c r="G50" s="168">
        <v>74.099999999999994</v>
      </c>
      <c r="H50" s="168">
        <v>1.94</v>
      </c>
      <c r="I50" s="169" t="s">
        <v>118</v>
      </c>
      <c r="J50" s="170"/>
      <c r="K50" s="171"/>
      <c r="L50" s="171"/>
    </row>
    <row r="51" spans="1:12" s="9" customFormat="1" ht="25.5">
      <c r="A51" s="173"/>
      <c r="B51" s="178" t="s">
        <v>201</v>
      </c>
      <c r="C51" s="167">
        <v>150</v>
      </c>
      <c r="D51" s="168">
        <v>0.26</v>
      </c>
      <c r="E51" s="168">
        <v>0.08</v>
      </c>
      <c r="F51" s="168">
        <v>17.78</v>
      </c>
      <c r="G51" s="168">
        <v>73.8</v>
      </c>
      <c r="H51" s="168">
        <v>0.34</v>
      </c>
      <c r="I51" s="169" t="s">
        <v>138</v>
      </c>
      <c r="J51" s="170"/>
      <c r="K51" s="171"/>
      <c r="L51" s="171"/>
    </row>
    <row r="52" spans="1:12" s="9" customFormat="1">
      <c r="A52" s="173"/>
      <c r="B52" s="166" t="s">
        <v>79</v>
      </c>
      <c r="C52" s="189">
        <v>180</v>
      </c>
      <c r="D52" s="190">
        <v>0.4</v>
      </c>
      <c r="E52" s="190">
        <v>0.2</v>
      </c>
      <c r="F52" s="190">
        <v>24.99</v>
      </c>
      <c r="G52" s="190">
        <v>101.7</v>
      </c>
      <c r="H52" s="190">
        <v>0.36</v>
      </c>
      <c r="I52" s="169" t="s">
        <v>80</v>
      </c>
      <c r="J52" s="179"/>
      <c r="K52" s="171"/>
      <c r="L52" s="171"/>
    </row>
    <row r="53" spans="1:12" s="9" customFormat="1" ht="25.5">
      <c r="A53" s="173"/>
      <c r="B53" s="178" t="s">
        <v>201</v>
      </c>
      <c r="C53" s="167">
        <v>180</v>
      </c>
      <c r="D53" s="168">
        <v>0.31</v>
      </c>
      <c r="E53" s="168">
        <v>0.1</v>
      </c>
      <c r="F53" s="168">
        <v>21.25</v>
      </c>
      <c r="G53" s="168">
        <v>88.56</v>
      </c>
      <c r="H53" s="168">
        <v>0.41</v>
      </c>
      <c r="I53" s="169" t="s">
        <v>138</v>
      </c>
      <c r="J53" s="179"/>
      <c r="K53" s="171"/>
      <c r="L53" s="171"/>
    </row>
    <row r="54" spans="1:12" s="9" customFormat="1">
      <c r="A54" s="173"/>
      <c r="B54" s="166" t="s">
        <v>185</v>
      </c>
      <c r="C54" s="167">
        <v>150</v>
      </c>
      <c r="D54" s="168">
        <v>0.33</v>
      </c>
      <c r="E54" s="168">
        <v>0.02</v>
      </c>
      <c r="F54" s="168">
        <v>20.83</v>
      </c>
      <c r="G54" s="168">
        <v>84.75</v>
      </c>
      <c r="H54" s="168">
        <v>0.3</v>
      </c>
      <c r="I54" s="169" t="s">
        <v>80</v>
      </c>
      <c r="J54" s="170"/>
      <c r="K54" s="171"/>
      <c r="L54" s="171"/>
    </row>
    <row r="55" spans="1:12" s="9" customFormat="1">
      <c r="A55" s="173"/>
      <c r="B55" s="166" t="s">
        <v>79</v>
      </c>
      <c r="C55" s="189">
        <v>150</v>
      </c>
      <c r="D55" s="190">
        <v>0.33</v>
      </c>
      <c r="E55" s="190">
        <v>0.02</v>
      </c>
      <c r="F55" s="190">
        <v>20.83</v>
      </c>
      <c r="G55" s="190">
        <v>84.75</v>
      </c>
      <c r="H55" s="190">
        <v>0.3</v>
      </c>
      <c r="I55" s="169" t="s">
        <v>80</v>
      </c>
      <c r="J55" s="179"/>
      <c r="K55" s="171"/>
      <c r="L55" s="171"/>
    </row>
    <row r="56" spans="1:12" s="9" customFormat="1">
      <c r="A56" s="173" t="s">
        <v>27</v>
      </c>
      <c r="B56" s="166" t="s">
        <v>75</v>
      </c>
      <c r="C56" s="167">
        <v>100</v>
      </c>
      <c r="D56" s="168">
        <v>0.6</v>
      </c>
      <c r="E56" s="168">
        <v>0.6</v>
      </c>
      <c r="F56" s="168">
        <v>15.5</v>
      </c>
      <c r="G56" s="168">
        <v>72</v>
      </c>
      <c r="H56" s="168">
        <v>7</v>
      </c>
      <c r="I56" s="169" t="s">
        <v>29</v>
      </c>
      <c r="J56" s="170"/>
      <c r="K56" s="171"/>
      <c r="L56" s="171"/>
    </row>
    <row r="57" spans="1:12" s="34" customFormat="1">
      <c r="A57" s="191" t="s">
        <v>27</v>
      </c>
      <c r="B57" s="188" t="s">
        <v>89</v>
      </c>
      <c r="C57" s="160">
        <v>60</v>
      </c>
      <c r="D57" s="161">
        <v>0.54</v>
      </c>
      <c r="E57" s="161">
        <v>0.12</v>
      </c>
      <c r="F57" s="161">
        <v>4.8600000000000003</v>
      </c>
      <c r="G57" s="161">
        <v>25.8</v>
      </c>
      <c r="H57" s="161">
        <v>36</v>
      </c>
      <c r="I57" s="162" t="s">
        <v>90</v>
      </c>
      <c r="J57" s="182"/>
      <c r="K57" s="164"/>
      <c r="L57" s="164"/>
    </row>
    <row r="58" spans="1:12" s="34" customFormat="1">
      <c r="A58" s="191" t="s">
        <v>27</v>
      </c>
      <c r="B58" s="188" t="s">
        <v>89</v>
      </c>
      <c r="C58" s="160">
        <v>70</v>
      </c>
      <c r="D58" s="161">
        <v>0.63</v>
      </c>
      <c r="E58" s="161">
        <v>0.14000000000000001</v>
      </c>
      <c r="F58" s="161">
        <v>5.67</v>
      </c>
      <c r="G58" s="161">
        <v>30.1</v>
      </c>
      <c r="H58" s="161">
        <v>42</v>
      </c>
      <c r="I58" s="162" t="s">
        <v>90</v>
      </c>
      <c r="J58" s="182"/>
      <c r="K58" s="164"/>
      <c r="L58" s="164"/>
    </row>
    <row r="59" spans="1:12" s="34" customFormat="1">
      <c r="A59" s="191" t="s">
        <v>27</v>
      </c>
      <c r="B59" s="188" t="s">
        <v>89</v>
      </c>
      <c r="C59" s="160">
        <v>80</v>
      </c>
      <c r="D59" s="161">
        <v>0.72</v>
      </c>
      <c r="E59" s="161">
        <v>0.16</v>
      </c>
      <c r="F59" s="161">
        <v>6.48</v>
      </c>
      <c r="G59" s="161">
        <v>34.4</v>
      </c>
      <c r="H59" s="161">
        <v>48</v>
      </c>
      <c r="I59" s="162" t="s">
        <v>90</v>
      </c>
      <c r="J59" s="182"/>
      <c r="K59" s="164"/>
      <c r="L59" s="164"/>
    </row>
    <row r="60" spans="1:12" s="34" customFormat="1">
      <c r="A60" s="191" t="s">
        <v>27</v>
      </c>
      <c r="B60" s="188" t="s">
        <v>89</v>
      </c>
      <c r="C60" s="160">
        <v>100</v>
      </c>
      <c r="D60" s="161">
        <v>0.9</v>
      </c>
      <c r="E60" s="161">
        <v>0.2</v>
      </c>
      <c r="F60" s="161">
        <v>8.1</v>
      </c>
      <c r="G60" s="161">
        <v>43</v>
      </c>
      <c r="H60" s="161">
        <v>60</v>
      </c>
      <c r="I60" s="162" t="s">
        <v>90</v>
      </c>
      <c r="J60" s="182"/>
      <c r="K60" s="164"/>
      <c r="L60" s="164"/>
    </row>
    <row r="61" spans="1:12" s="9" customFormat="1">
      <c r="A61" s="173" t="s">
        <v>27</v>
      </c>
      <c r="B61" s="166" t="s">
        <v>110</v>
      </c>
      <c r="C61" s="167">
        <v>60</v>
      </c>
      <c r="D61" s="168">
        <v>0.24</v>
      </c>
      <c r="E61" s="168">
        <v>0.18</v>
      </c>
      <c r="F61" s="168">
        <v>6.18</v>
      </c>
      <c r="G61" s="168">
        <v>28.2</v>
      </c>
      <c r="H61" s="168">
        <v>3</v>
      </c>
      <c r="I61" s="169" t="s">
        <v>29</v>
      </c>
      <c r="J61" s="179"/>
      <c r="K61" s="171"/>
      <c r="L61" s="171"/>
    </row>
    <row r="62" spans="1:12" s="9" customFormat="1">
      <c r="A62" s="173" t="s">
        <v>27</v>
      </c>
      <c r="B62" s="166" t="s">
        <v>110</v>
      </c>
      <c r="C62" s="167">
        <v>70</v>
      </c>
      <c r="D62" s="168">
        <v>0.28000000000000003</v>
      </c>
      <c r="E62" s="168">
        <v>0.21</v>
      </c>
      <c r="F62" s="168">
        <v>7.21</v>
      </c>
      <c r="G62" s="168">
        <v>32.9</v>
      </c>
      <c r="H62" s="168">
        <v>3.5</v>
      </c>
      <c r="I62" s="169" t="s">
        <v>29</v>
      </c>
      <c r="J62" s="179"/>
      <c r="K62" s="171"/>
      <c r="L62" s="171"/>
    </row>
    <row r="63" spans="1:12" s="34" customFormat="1">
      <c r="A63" s="191" t="s">
        <v>27</v>
      </c>
      <c r="B63" s="188" t="s">
        <v>110</v>
      </c>
      <c r="C63" s="160">
        <v>80</v>
      </c>
      <c r="D63" s="161">
        <v>0.32</v>
      </c>
      <c r="E63" s="161">
        <v>0.24</v>
      </c>
      <c r="F63" s="161">
        <v>8.24</v>
      </c>
      <c r="G63" s="161">
        <v>37.6</v>
      </c>
      <c r="H63" s="161">
        <v>4</v>
      </c>
      <c r="I63" s="162" t="s">
        <v>29</v>
      </c>
      <c r="J63" s="182"/>
      <c r="K63" s="164"/>
      <c r="L63" s="164"/>
    </row>
    <row r="64" spans="1:12" s="9" customFormat="1">
      <c r="A64" s="173" t="s">
        <v>27</v>
      </c>
      <c r="B64" s="188" t="s">
        <v>61</v>
      </c>
      <c r="C64" s="167">
        <v>70</v>
      </c>
      <c r="D64" s="168">
        <v>0.29399999999999998</v>
      </c>
      <c r="E64" s="168">
        <v>0.29399999999999998</v>
      </c>
      <c r="F64" s="161">
        <v>6.84</v>
      </c>
      <c r="G64" s="168">
        <v>32.869999999999997</v>
      </c>
      <c r="H64" s="168">
        <v>5.46</v>
      </c>
      <c r="I64" s="169" t="s">
        <v>29</v>
      </c>
      <c r="J64" s="170"/>
      <c r="K64" s="171"/>
      <c r="L64" s="171"/>
    </row>
    <row r="65" spans="1:12" s="199" customFormat="1">
      <c r="A65" s="192" t="s">
        <v>27</v>
      </c>
      <c r="B65" s="193" t="s">
        <v>75</v>
      </c>
      <c r="C65" s="194">
        <v>100</v>
      </c>
      <c r="D65" s="195">
        <v>0.6</v>
      </c>
      <c r="E65" s="195">
        <v>0.6</v>
      </c>
      <c r="F65" s="195">
        <v>15.5</v>
      </c>
      <c r="G65" s="195">
        <v>72</v>
      </c>
      <c r="H65" s="195">
        <v>7</v>
      </c>
      <c r="I65" s="196" t="s">
        <v>29</v>
      </c>
      <c r="J65" s="197"/>
      <c r="K65" s="198"/>
      <c r="L65" s="198">
        <v>90</v>
      </c>
    </row>
    <row r="66" spans="1:12" s="34" customFormat="1">
      <c r="A66" s="191" t="s">
        <v>27</v>
      </c>
      <c r="B66" s="188" t="s">
        <v>75</v>
      </c>
      <c r="C66" s="160">
        <v>110</v>
      </c>
      <c r="D66" s="161">
        <v>0.66</v>
      </c>
      <c r="E66" s="161">
        <v>0.66</v>
      </c>
      <c r="F66" s="161">
        <v>17.05</v>
      </c>
      <c r="G66" s="161">
        <v>79.2</v>
      </c>
      <c r="H66" s="200">
        <v>7.7</v>
      </c>
      <c r="I66" s="162" t="s">
        <v>29</v>
      </c>
      <c r="J66" s="201"/>
      <c r="K66" s="164"/>
      <c r="L66" s="164"/>
    </row>
    <row r="67" spans="1:12" s="199" customFormat="1">
      <c r="A67" s="192" t="s">
        <v>27</v>
      </c>
      <c r="B67" s="193" t="s">
        <v>110</v>
      </c>
      <c r="C67" s="194">
        <v>70</v>
      </c>
      <c r="D67" s="195">
        <v>0.28000000000000003</v>
      </c>
      <c r="E67" s="195">
        <v>0.21</v>
      </c>
      <c r="F67" s="195">
        <v>7.21</v>
      </c>
      <c r="G67" s="195">
        <v>32.9</v>
      </c>
      <c r="H67" s="195">
        <v>3.5</v>
      </c>
      <c r="I67" s="196" t="s">
        <v>29</v>
      </c>
      <c r="J67" s="197"/>
      <c r="K67" s="198">
        <v>60</v>
      </c>
      <c r="L67" s="198"/>
    </row>
    <row r="68" spans="1:12" s="9" customFormat="1">
      <c r="A68" s="173" t="s">
        <v>27</v>
      </c>
      <c r="B68" s="202" t="s">
        <v>158</v>
      </c>
      <c r="C68" s="189">
        <v>90</v>
      </c>
      <c r="D68" s="190">
        <v>0.72</v>
      </c>
      <c r="E68" s="190">
        <v>0.16</v>
      </c>
      <c r="F68" s="190">
        <v>6.75</v>
      </c>
      <c r="G68" s="203">
        <v>34.200000000000003</v>
      </c>
      <c r="H68" s="203">
        <v>34.200000000000003</v>
      </c>
      <c r="I68" s="204" t="s">
        <v>29</v>
      </c>
      <c r="J68" s="179"/>
      <c r="K68" s="171"/>
      <c r="L68" s="171"/>
    </row>
    <row r="69" spans="1:12" s="9" customFormat="1">
      <c r="A69" s="173" t="s">
        <v>27</v>
      </c>
      <c r="B69" s="202" t="s">
        <v>158</v>
      </c>
      <c r="C69" s="189">
        <v>60</v>
      </c>
      <c r="D69" s="190">
        <v>0.48</v>
      </c>
      <c r="E69" s="190">
        <v>0.11</v>
      </c>
      <c r="F69" s="190">
        <v>4.51</v>
      </c>
      <c r="G69" s="203">
        <v>22.8</v>
      </c>
      <c r="H69" s="203">
        <v>22.8</v>
      </c>
      <c r="I69" s="204" t="s">
        <v>29</v>
      </c>
      <c r="J69" s="179"/>
      <c r="K69" s="171"/>
      <c r="L69" s="171"/>
    </row>
    <row r="70" spans="1:12" s="205" customFormat="1" ht="17.850000000000001" customHeight="1">
      <c r="A70" s="173" t="s">
        <v>27</v>
      </c>
      <c r="B70" s="166" t="s">
        <v>61</v>
      </c>
      <c r="C70" s="167">
        <v>80</v>
      </c>
      <c r="D70" s="168">
        <v>0.33600000000000002</v>
      </c>
      <c r="E70" s="168">
        <v>0.33600000000000002</v>
      </c>
      <c r="F70" s="168">
        <v>7.8239999999999998</v>
      </c>
      <c r="G70" s="168">
        <v>37.57</v>
      </c>
      <c r="H70" s="168">
        <v>7.8</v>
      </c>
      <c r="I70" s="169" t="s">
        <v>29</v>
      </c>
      <c r="J70" s="170"/>
      <c r="K70" s="171"/>
      <c r="L70" s="171"/>
    </row>
    <row r="71" spans="1:12" s="9" customFormat="1">
      <c r="A71" s="173" t="s">
        <v>27</v>
      </c>
      <c r="B71" s="166" t="s">
        <v>28</v>
      </c>
      <c r="C71" s="167">
        <v>80</v>
      </c>
      <c r="D71" s="168">
        <v>1.2</v>
      </c>
      <c r="E71" s="168">
        <v>0.4</v>
      </c>
      <c r="F71" s="168">
        <v>16.8</v>
      </c>
      <c r="G71" s="168">
        <v>76</v>
      </c>
      <c r="H71" s="168">
        <v>8</v>
      </c>
      <c r="I71" s="169" t="s">
        <v>29</v>
      </c>
      <c r="J71" s="179"/>
      <c r="K71" s="171"/>
      <c r="L71" s="171"/>
    </row>
    <row r="72" spans="1:12" s="9" customFormat="1">
      <c r="A72" s="173" t="s">
        <v>27</v>
      </c>
      <c r="B72" s="188" t="s">
        <v>61</v>
      </c>
      <c r="C72" s="167">
        <v>70</v>
      </c>
      <c r="D72" s="168">
        <v>0.29399999999999998</v>
      </c>
      <c r="E72" s="168">
        <v>0.29399999999999998</v>
      </c>
      <c r="F72" s="161">
        <v>6.84</v>
      </c>
      <c r="G72" s="168">
        <v>32.869999999999997</v>
      </c>
      <c r="H72" s="168">
        <v>5.46</v>
      </c>
      <c r="I72" s="169" t="s">
        <v>29</v>
      </c>
      <c r="J72" s="170"/>
      <c r="K72" s="171"/>
      <c r="L72" s="171"/>
    </row>
    <row r="73" spans="1:12" s="9" customFormat="1">
      <c r="A73" s="206" t="s">
        <v>27</v>
      </c>
      <c r="B73" s="166" t="s">
        <v>158</v>
      </c>
      <c r="C73" s="167">
        <v>80</v>
      </c>
      <c r="D73" s="168">
        <v>0.64</v>
      </c>
      <c r="E73" s="168">
        <v>0.16</v>
      </c>
      <c r="F73" s="168">
        <v>6</v>
      </c>
      <c r="G73" s="161">
        <v>30.4</v>
      </c>
      <c r="H73" s="161">
        <v>30.4</v>
      </c>
      <c r="I73" s="169" t="s">
        <v>29</v>
      </c>
      <c r="J73" s="179"/>
      <c r="K73" s="171"/>
      <c r="L73" s="171"/>
    </row>
    <row r="74" spans="1:12" s="9" customFormat="1" ht="38.25" customHeight="1">
      <c r="A74" s="165" t="s">
        <v>44</v>
      </c>
      <c r="B74" s="178" t="s">
        <v>119</v>
      </c>
      <c r="C74" s="167">
        <v>30</v>
      </c>
      <c r="D74" s="168">
        <v>0.36</v>
      </c>
      <c r="E74" s="168">
        <v>1.42</v>
      </c>
      <c r="F74" s="168">
        <v>2.31</v>
      </c>
      <c r="G74" s="168">
        <v>23.25</v>
      </c>
      <c r="H74" s="168">
        <v>2.25</v>
      </c>
      <c r="I74" s="169" t="s">
        <v>120</v>
      </c>
      <c r="J74" s="170"/>
      <c r="K74" s="171"/>
      <c r="L74" s="171"/>
    </row>
    <row r="75" spans="1:12" s="9" customFormat="1" ht="26.85" customHeight="1">
      <c r="A75" s="165" t="s">
        <v>44</v>
      </c>
      <c r="B75" s="178" t="s">
        <v>202</v>
      </c>
      <c r="C75" s="167">
        <v>40</v>
      </c>
      <c r="D75" s="168">
        <v>0.2</v>
      </c>
      <c r="E75" s="168">
        <v>0.12</v>
      </c>
      <c r="F75" s="168">
        <v>3</v>
      </c>
      <c r="G75" s="168">
        <v>13.76</v>
      </c>
      <c r="H75" s="168">
        <v>6</v>
      </c>
      <c r="I75" s="169" t="s">
        <v>42</v>
      </c>
      <c r="J75" s="170"/>
      <c r="K75" s="171"/>
      <c r="L75" s="171"/>
    </row>
    <row r="76" spans="1:12" s="9" customFormat="1" ht="25.5">
      <c r="A76" s="173" t="s">
        <v>30</v>
      </c>
      <c r="B76" s="207" t="s">
        <v>203</v>
      </c>
      <c r="C76" s="167">
        <v>40</v>
      </c>
      <c r="D76" s="168">
        <v>1.1000000000000001</v>
      </c>
      <c r="E76" s="168">
        <v>4.17</v>
      </c>
      <c r="F76" s="168">
        <v>6.86</v>
      </c>
      <c r="G76" s="168">
        <v>69.28</v>
      </c>
      <c r="H76" s="168">
        <v>9.6</v>
      </c>
      <c r="I76" s="169" t="s">
        <v>204</v>
      </c>
      <c r="J76" s="179"/>
      <c r="K76" s="171"/>
      <c r="L76" s="171"/>
    </row>
    <row r="77" spans="1:12" s="9" customFormat="1" ht="25.5">
      <c r="A77" s="154"/>
      <c r="B77" s="178" t="s">
        <v>186</v>
      </c>
      <c r="C77" s="167">
        <v>100</v>
      </c>
      <c r="D77" s="168">
        <v>1.71</v>
      </c>
      <c r="E77" s="168">
        <v>3.78</v>
      </c>
      <c r="F77" s="168">
        <v>23.07</v>
      </c>
      <c r="G77" s="168">
        <v>133</v>
      </c>
      <c r="H77" s="168">
        <v>3.03</v>
      </c>
      <c r="I77" s="169" t="s">
        <v>187</v>
      </c>
      <c r="J77" s="170"/>
      <c r="K77" s="171"/>
      <c r="L77" s="171"/>
    </row>
    <row r="78" spans="1:12" s="215" customFormat="1" ht="25.5">
      <c r="A78" s="208"/>
      <c r="B78" s="209" t="s">
        <v>139</v>
      </c>
      <c r="C78" s="210">
        <v>40</v>
      </c>
      <c r="D78" s="211">
        <v>1.25</v>
      </c>
      <c r="E78" s="211">
        <v>1.3069999999999999</v>
      </c>
      <c r="F78" s="211">
        <v>2.786</v>
      </c>
      <c r="G78" s="211">
        <v>31.15</v>
      </c>
      <c r="H78" s="211">
        <v>3.05</v>
      </c>
      <c r="I78" s="212" t="s">
        <v>140</v>
      </c>
      <c r="J78" s="213"/>
      <c r="K78" s="214"/>
      <c r="L78" s="214"/>
    </row>
    <row r="79" spans="1:12" s="9" customFormat="1">
      <c r="A79" s="154"/>
      <c r="B79" s="216" t="s">
        <v>205</v>
      </c>
      <c r="C79" s="160">
        <v>40</v>
      </c>
      <c r="D79" s="161">
        <v>0.44</v>
      </c>
      <c r="E79" s="161">
        <v>2.0699999999999998</v>
      </c>
      <c r="F79" s="161">
        <v>4.5599999999999996</v>
      </c>
      <c r="G79" s="161">
        <v>38.68</v>
      </c>
      <c r="H79" s="161">
        <v>3.72</v>
      </c>
      <c r="I79" s="162" t="s">
        <v>206</v>
      </c>
      <c r="J79" s="170"/>
      <c r="K79" s="171"/>
      <c r="L79" s="171"/>
    </row>
    <row r="80" spans="1:12" s="9" customFormat="1">
      <c r="A80" s="173" t="s">
        <v>30</v>
      </c>
      <c r="B80" s="166" t="s">
        <v>76</v>
      </c>
      <c r="C80" s="167">
        <v>40</v>
      </c>
      <c r="D80" s="168">
        <v>0.44</v>
      </c>
      <c r="E80" s="168">
        <v>0.08</v>
      </c>
      <c r="F80" s="168">
        <v>1.52</v>
      </c>
      <c r="G80" s="168">
        <v>8.8000000000000007</v>
      </c>
      <c r="H80" s="168">
        <v>7</v>
      </c>
      <c r="I80" s="169" t="s">
        <v>65</v>
      </c>
      <c r="J80" s="179"/>
      <c r="K80" s="171"/>
      <c r="L80" s="171"/>
    </row>
    <row r="81" spans="1:12" s="9" customFormat="1">
      <c r="A81" s="173" t="s">
        <v>30</v>
      </c>
      <c r="B81" s="166" t="s">
        <v>207</v>
      </c>
      <c r="C81" s="167">
        <v>40</v>
      </c>
      <c r="D81" s="168">
        <v>0.4</v>
      </c>
      <c r="E81" s="168">
        <v>4.0599999999999996</v>
      </c>
      <c r="F81" s="168">
        <v>1.84</v>
      </c>
      <c r="G81" s="168">
        <v>45.57</v>
      </c>
      <c r="H81" s="168">
        <v>9.1</v>
      </c>
      <c r="I81" s="169" t="s">
        <v>208</v>
      </c>
      <c r="J81" s="179"/>
      <c r="K81" s="171"/>
      <c r="L81" s="171"/>
    </row>
    <row r="82" spans="1:12" s="9" customFormat="1" ht="25.5">
      <c r="A82" s="217"/>
      <c r="B82" s="218" t="s">
        <v>151</v>
      </c>
      <c r="C82" s="219">
        <v>100</v>
      </c>
      <c r="D82" s="220">
        <v>1.62</v>
      </c>
      <c r="E82" s="220">
        <v>1.29</v>
      </c>
      <c r="F82" s="220">
        <v>10.4</v>
      </c>
      <c r="G82" s="220">
        <v>59.7</v>
      </c>
      <c r="H82" s="220">
        <v>1.1399999999999999</v>
      </c>
      <c r="I82" s="221" t="s">
        <v>152</v>
      </c>
      <c r="J82" s="170"/>
      <c r="K82" s="171"/>
      <c r="L82" s="171"/>
    </row>
    <row r="83" spans="1:12" s="199" customFormat="1" ht="25.5">
      <c r="A83" s="192"/>
      <c r="B83" s="222" t="s">
        <v>186</v>
      </c>
      <c r="C83" s="194">
        <v>100</v>
      </c>
      <c r="D83" s="195">
        <v>1.71</v>
      </c>
      <c r="E83" s="195">
        <v>3.78</v>
      </c>
      <c r="F83" s="195">
        <v>23.07</v>
      </c>
      <c r="G83" s="195">
        <v>133</v>
      </c>
      <c r="H83" s="195">
        <v>3.03</v>
      </c>
      <c r="I83" s="196" t="s">
        <v>187</v>
      </c>
      <c r="J83" s="223"/>
      <c r="K83" s="198"/>
      <c r="L83" s="198"/>
    </row>
    <row r="84" spans="1:12" s="34" customFormat="1" ht="25.5">
      <c r="A84" s="158"/>
      <c r="B84" s="183" t="s">
        <v>186</v>
      </c>
      <c r="C84" s="160">
        <v>50</v>
      </c>
      <c r="D84" s="161">
        <v>0.85499999999999998</v>
      </c>
      <c r="E84" s="161">
        <v>1.89</v>
      </c>
      <c r="F84" s="161">
        <v>11.535</v>
      </c>
      <c r="G84" s="161">
        <v>66.5</v>
      </c>
      <c r="H84" s="161">
        <v>1.5149999999999999</v>
      </c>
      <c r="I84" s="162" t="s">
        <v>187</v>
      </c>
      <c r="J84" s="182"/>
      <c r="K84" s="164"/>
      <c r="L84" s="164"/>
    </row>
    <row r="85" spans="1:12" s="9" customFormat="1">
      <c r="A85" s="173" t="s">
        <v>30</v>
      </c>
      <c r="B85" s="166" t="s">
        <v>45</v>
      </c>
      <c r="C85" s="167">
        <v>30</v>
      </c>
      <c r="D85" s="168">
        <v>0.39</v>
      </c>
      <c r="E85" s="168">
        <v>1.24</v>
      </c>
      <c r="F85" s="168">
        <v>2.145</v>
      </c>
      <c r="G85" s="168">
        <v>21.3</v>
      </c>
      <c r="H85" s="168">
        <v>1.32</v>
      </c>
      <c r="I85" s="169" t="s">
        <v>46</v>
      </c>
      <c r="J85" s="179"/>
      <c r="K85" s="171"/>
      <c r="L85" s="171"/>
    </row>
    <row r="86" spans="1:12" s="9" customFormat="1">
      <c r="A86" s="217"/>
      <c r="B86" s="188" t="s">
        <v>205</v>
      </c>
      <c r="C86" s="160">
        <v>40</v>
      </c>
      <c r="D86" s="161">
        <v>0.44</v>
      </c>
      <c r="E86" s="161">
        <v>2.0699999999999998</v>
      </c>
      <c r="F86" s="161">
        <v>4.5599999999999996</v>
      </c>
      <c r="G86" s="161">
        <v>38.68</v>
      </c>
      <c r="H86" s="161">
        <v>3.72</v>
      </c>
      <c r="I86" s="162" t="s">
        <v>206</v>
      </c>
      <c r="J86" s="170"/>
      <c r="K86" s="171"/>
      <c r="L86" s="171"/>
    </row>
    <row r="87" spans="1:12" s="9" customFormat="1">
      <c r="A87" s="173" t="s">
        <v>30</v>
      </c>
      <c r="B87" s="188" t="s">
        <v>184</v>
      </c>
      <c r="C87" s="167">
        <v>40</v>
      </c>
      <c r="D87" s="168">
        <v>0.56999999999999995</v>
      </c>
      <c r="E87" s="168">
        <v>2.44</v>
      </c>
      <c r="F87" s="168">
        <v>3.34</v>
      </c>
      <c r="G87" s="168">
        <v>26.7</v>
      </c>
      <c r="H87" s="168">
        <v>3.8</v>
      </c>
      <c r="I87" s="169" t="s">
        <v>84</v>
      </c>
      <c r="J87" s="170"/>
      <c r="K87" s="171"/>
      <c r="L87" s="171"/>
    </row>
    <row r="88" spans="1:12" s="9" customFormat="1">
      <c r="A88" s="173"/>
      <c r="B88" s="166" t="s">
        <v>135</v>
      </c>
      <c r="C88" s="167">
        <v>40</v>
      </c>
      <c r="D88" s="168">
        <v>0.87</v>
      </c>
      <c r="E88" s="168">
        <v>1.83</v>
      </c>
      <c r="F88" s="168">
        <v>4.3499999999999996</v>
      </c>
      <c r="G88" s="168">
        <v>37.479999999999997</v>
      </c>
      <c r="H88" s="168">
        <v>2.04</v>
      </c>
      <c r="I88" s="169" t="s">
        <v>136</v>
      </c>
      <c r="J88" s="170"/>
      <c r="K88" s="171"/>
      <c r="L88" s="171"/>
    </row>
    <row r="89" spans="1:12" s="34" customFormat="1">
      <c r="A89" s="191" t="s">
        <v>30</v>
      </c>
      <c r="B89" s="188" t="s">
        <v>159</v>
      </c>
      <c r="C89" s="160">
        <v>40</v>
      </c>
      <c r="D89" s="161">
        <v>1.22</v>
      </c>
      <c r="E89" s="161">
        <v>4.55</v>
      </c>
      <c r="F89" s="161">
        <v>4.3</v>
      </c>
      <c r="G89" s="161">
        <v>62.8</v>
      </c>
      <c r="H89" s="161">
        <v>4.78</v>
      </c>
      <c r="I89" s="162" t="s">
        <v>160</v>
      </c>
      <c r="J89" s="182"/>
      <c r="K89" s="164"/>
      <c r="L89" s="164"/>
    </row>
    <row r="90" spans="1:12" s="9" customFormat="1" ht="38.25" customHeight="1">
      <c r="A90" s="224" t="s">
        <v>30</v>
      </c>
      <c r="B90" s="178" t="s">
        <v>209</v>
      </c>
      <c r="C90" s="167">
        <v>40</v>
      </c>
      <c r="D90" s="168">
        <v>0.43</v>
      </c>
      <c r="E90" s="168">
        <v>4.08</v>
      </c>
      <c r="F90" s="168">
        <v>2.5299999999999998</v>
      </c>
      <c r="G90" s="168">
        <v>48.56</v>
      </c>
      <c r="H90" s="168">
        <v>11.44</v>
      </c>
      <c r="I90" s="169" t="s">
        <v>210</v>
      </c>
      <c r="J90" s="179"/>
      <c r="K90" s="171"/>
      <c r="L90" s="171"/>
    </row>
    <row r="91" spans="1:12" s="9" customFormat="1">
      <c r="A91" s="173" t="s">
        <v>30</v>
      </c>
      <c r="B91" s="188" t="s">
        <v>184</v>
      </c>
      <c r="C91" s="167">
        <v>40</v>
      </c>
      <c r="D91" s="168">
        <v>0.56999999999999995</v>
      </c>
      <c r="E91" s="168">
        <v>2.44</v>
      </c>
      <c r="F91" s="168">
        <v>3.34</v>
      </c>
      <c r="G91" s="168">
        <v>26.7</v>
      </c>
      <c r="H91" s="168">
        <v>3.8</v>
      </c>
      <c r="I91" s="169" t="s">
        <v>84</v>
      </c>
      <c r="J91" s="170"/>
      <c r="K91" s="171"/>
      <c r="L91" s="171"/>
    </row>
    <row r="92" spans="1:12" s="9" customFormat="1" ht="25.5">
      <c r="A92" s="217"/>
      <c r="B92" s="178" t="s">
        <v>173</v>
      </c>
      <c r="C92" s="167">
        <v>125</v>
      </c>
      <c r="D92" s="168">
        <v>17.010000000000002</v>
      </c>
      <c r="E92" s="168">
        <v>13.76</v>
      </c>
      <c r="F92" s="168">
        <v>18.28</v>
      </c>
      <c r="G92" s="168">
        <v>261.25</v>
      </c>
      <c r="H92" s="168">
        <v>1.66</v>
      </c>
      <c r="I92" s="169" t="s">
        <v>38</v>
      </c>
      <c r="J92" s="179"/>
      <c r="K92" s="171"/>
      <c r="L92" s="171"/>
    </row>
    <row r="94" spans="1:12" s="9" customFormat="1" ht="16.5" customHeight="1">
      <c r="A94" s="217"/>
      <c r="B94" s="166" t="s">
        <v>177</v>
      </c>
      <c r="C94" s="167">
        <v>50</v>
      </c>
      <c r="D94" s="168">
        <v>1.1100000000000001</v>
      </c>
      <c r="E94" s="168">
        <v>1.0900000000000001</v>
      </c>
      <c r="F94" s="168">
        <v>3.69</v>
      </c>
      <c r="G94" s="168">
        <v>29</v>
      </c>
      <c r="H94" s="168">
        <v>8.32</v>
      </c>
      <c r="I94" s="169" t="s">
        <v>178</v>
      </c>
      <c r="J94" s="179"/>
      <c r="K94" s="171"/>
      <c r="L94" s="171"/>
    </row>
    <row r="95" spans="1:12" s="34" customFormat="1" ht="25.5">
      <c r="A95" s="225"/>
      <c r="B95" s="159" t="s">
        <v>151</v>
      </c>
      <c r="C95" s="160">
        <v>100</v>
      </c>
      <c r="D95" s="161">
        <v>1.62</v>
      </c>
      <c r="E95" s="161">
        <v>1.29</v>
      </c>
      <c r="F95" s="161">
        <v>10.4</v>
      </c>
      <c r="G95" s="161">
        <v>59.7</v>
      </c>
      <c r="H95" s="161">
        <v>1.1399999999999999</v>
      </c>
      <c r="I95" s="162" t="s">
        <v>152</v>
      </c>
      <c r="J95" s="182"/>
      <c r="K95" s="164"/>
      <c r="L95" s="164"/>
    </row>
    <row r="97" spans="1:12" s="9" customFormat="1">
      <c r="A97" s="173"/>
      <c r="B97" s="166" t="s">
        <v>96</v>
      </c>
      <c r="C97" s="167">
        <v>150</v>
      </c>
      <c r="D97" s="168">
        <v>7.0000000000000007E-2</v>
      </c>
      <c r="E97" s="168">
        <v>0</v>
      </c>
      <c r="F97" s="168">
        <v>16.690000000000001</v>
      </c>
      <c r="G97" s="168">
        <v>67.05</v>
      </c>
      <c r="H97" s="168">
        <v>0.67</v>
      </c>
      <c r="I97" s="169" t="s">
        <v>97</v>
      </c>
      <c r="J97" s="170"/>
      <c r="K97" s="171"/>
      <c r="L97" s="171"/>
    </row>
    <row r="98" spans="1:12" s="9" customFormat="1" ht="25.5">
      <c r="A98" s="226"/>
      <c r="B98" s="178" t="s">
        <v>39</v>
      </c>
      <c r="C98" s="189">
        <v>150</v>
      </c>
      <c r="D98" s="168">
        <v>0.36</v>
      </c>
      <c r="E98" s="168">
        <v>0.14000000000000001</v>
      </c>
      <c r="F98" s="168">
        <v>24.33</v>
      </c>
      <c r="G98" s="168">
        <v>100.05</v>
      </c>
      <c r="H98" s="168">
        <v>1.49</v>
      </c>
      <c r="I98" s="169" t="s">
        <v>40</v>
      </c>
      <c r="J98" s="170"/>
      <c r="K98" s="171"/>
      <c r="L98" s="171"/>
    </row>
    <row r="100" spans="1:12" s="9" customFormat="1">
      <c r="A100" s="173"/>
      <c r="B100" s="178" t="s">
        <v>211</v>
      </c>
      <c r="C100" s="167">
        <v>100</v>
      </c>
      <c r="D100" s="168">
        <v>13.26</v>
      </c>
      <c r="E100" s="168">
        <v>11.23</v>
      </c>
      <c r="F100" s="168">
        <v>3.52</v>
      </c>
      <c r="G100" s="168">
        <v>185</v>
      </c>
      <c r="H100" s="168">
        <v>8.4499999999999993</v>
      </c>
      <c r="I100" s="169" t="s">
        <v>94</v>
      </c>
      <c r="J100" s="170"/>
      <c r="K100" s="171"/>
      <c r="L100" s="171"/>
    </row>
    <row r="101" spans="1:12" s="34" customFormat="1">
      <c r="A101" s="191"/>
      <c r="B101" s="188" t="s">
        <v>95</v>
      </c>
      <c r="C101" s="160">
        <v>110</v>
      </c>
      <c r="D101" s="161">
        <v>6.3</v>
      </c>
      <c r="E101" s="161">
        <v>4.47</v>
      </c>
      <c r="F101" s="161">
        <v>28.34</v>
      </c>
      <c r="G101" s="161">
        <v>179.3</v>
      </c>
      <c r="H101" s="161">
        <v>0</v>
      </c>
      <c r="I101" s="162" t="s">
        <v>66</v>
      </c>
      <c r="J101" s="182"/>
      <c r="K101" s="164"/>
      <c r="L101" s="164"/>
    </row>
    <row r="103" spans="1:12" s="9" customFormat="1">
      <c r="A103" s="173"/>
      <c r="B103" s="178" t="s">
        <v>33</v>
      </c>
      <c r="C103" s="167">
        <v>60</v>
      </c>
      <c r="D103" s="168">
        <v>10.64</v>
      </c>
      <c r="E103" s="168">
        <v>9.9700000000000006</v>
      </c>
      <c r="F103" s="168">
        <v>3.79</v>
      </c>
      <c r="G103" s="168">
        <v>147</v>
      </c>
      <c r="H103" s="168">
        <v>0.37</v>
      </c>
      <c r="I103" s="169" t="s">
        <v>34</v>
      </c>
      <c r="J103" s="170"/>
      <c r="K103" s="171"/>
      <c r="L103" s="171"/>
    </row>
    <row r="104" spans="1:12" s="9" customFormat="1">
      <c r="A104" s="173"/>
      <c r="B104" s="178" t="s">
        <v>35</v>
      </c>
      <c r="C104" s="167">
        <v>15</v>
      </c>
      <c r="D104" s="168">
        <v>0.51</v>
      </c>
      <c r="E104" s="168">
        <v>1.04</v>
      </c>
      <c r="F104" s="168">
        <v>1.39</v>
      </c>
      <c r="G104" s="168">
        <v>16.850000000000001</v>
      </c>
      <c r="H104" s="168">
        <v>0.09</v>
      </c>
      <c r="I104" s="169" t="s">
        <v>36</v>
      </c>
      <c r="J104" s="170"/>
      <c r="K104" s="171"/>
      <c r="L104" s="171"/>
    </row>
    <row r="105" spans="1:12" s="34" customFormat="1">
      <c r="A105" s="227"/>
      <c r="B105" s="159" t="s">
        <v>174</v>
      </c>
      <c r="C105" s="162" t="s">
        <v>175</v>
      </c>
      <c r="D105" s="161">
        <v>0.42</v>
      </c>
      <c r="E105" s="161">
        <v>1.5</v>
      </c>
      <c r="F105" s="161">
        <v>1.76</v>
      </c>
      <c r="G105" s="161">
        <v>22</v>
      </c>
      <c r="H105" s="161">
        <v>0.01</v>
      </c>
      <c r="I105" s="162" t="s">
        <v>176</v>
      </c>
      <c r="J105" s="163"/>
      <c r="K105" s="164"/>
      <c r="L105" s="164"/>
    </row>
    <row r="106" spans="1:12" s="9" customFormat="1">
      <c r="A106" s="173"/>
      <c r="B106" s="178" t="s">
        <v>37</v>
      </c>
      <c r="C106" s="167">
        <v>110</v>
      </c>
      <c r="D106" s="168">
        <v>2.27</v>
      </c>
      <c r="E106" s="168">
        <v>3.57</v>
      </c>
      <c r="F106" s="168">
        <v>10.38</v>
      </c>
      <c r="G106" s="168">
        <v>82.5</v>
      </c>
      <c r="H106" s="168">
        <v>18.84</v>
      </c>
      <c r="I106" s="169" t="s">
        <v>38</v>
      </c>
      <c r="J106" s="170"/>
      <c r="K106" s="171"/>
      <c r="L106" s="171"/>
    </row>
    <row r="108" spans="1:12" s="9" customFormat="1" ht="35.85" customHeight="1">
      <c r="A108" s="173"/>
      <c r="B108" s="178" t="s">
        <v>212</v>
      </c>
      <c r="C108" s="167">
        <v>180</v>
      </c>
      <c r="D108" s="168">
        <v>4.1399999999999997</v>
      </c>
      <c r="E108" s="168">
        <v>3.81</v>
      </c>
      <c r="F108" s="168">
        <v>11.92</v>
      </c>
      <c r="G108" s="168">
        <v>100</v>
      </c>
      <c r="H108" s="168">
        <v>4.18</v>
      </c>
      <c r="I108" s="169" t="s">
        <v>161</v>
      </c>
      <c r="J108" s="170"/>
      <c r="K108" s="171"/>
      <c r="L108" s="171"/>
    </row>
    <row r="110" spans="1:12" s="9" customFormat="1">
      <c r="A110" s="173" t="s">
        <v>27</v>
      </c>
      <c r="B110" s="166" t="s">
        <v>61</v>
      </c>
      <c r="C110" s="167">
        <v>80</v>
      </c>
      <c r="D110" s="168">
        <v>0.33600000000000002</v>
      </c>
      <c r="E110" s="168">
        <v>0.33600000000000002</v>
      </c>
      <c r="F110" s="168">
        <v>7.8239999999999998</v>
      </c>
      <c r="G110" s="168">
        <v>37.57</v>
      </c>
      <c r="H110" s="168">
        <v>7.8</v>
      </c>
      <c r="I110" s="169" t="s">
        <v>29</v>
      </c>
      <c r="J110" s="170"/>
      <c r="K110" s="171"/>
      <c r="L110" s="171"/>
    </row>
    <row r="111" spans="1:12" s="9" customFormat="1">
      <c r="A111" s="173"/>
      <c r="B111" s="178" t="s">
        <v>62</v>
      </c>
      <c r="C111" s="167">
        <v>100</v>
      </c>
      <c r="D111" s="168">
        <v>0.5</v>
      </c>
      <c r="E111" s="168">
        <v>0</v>
      </c>
      <c r="F111" s="168">
        <v>10.1</v>
      </c>
      <c r="G111" s="168">
        <v>42.4</v>
      </c>
      <c r="H111" s="168">
        <v>2</v>
      </c>
      <c r="I111" s="169" t="s">
        <v>63</v>
      </c>
      <c r="J111" s="170"/>
      <c r="K111" s="171"/>
      <c r="L111" s="171"/>
    </row>
    <row r="112" spans="1:12" s="9" customFormat="1">
      <c r="A112" s="173"/>
      <c r="B112" s="166" t="s">
        <v>213</v>
      </c>
      <c r="C112" s="167">
        <v>100</v>
      </c>
      <c r="D112" s="168">
        <v>0.5</v>
      </c>
      <c r="E112" s="168">
        <v>0</v>
      </c>
      <c r="F112" s="168">
        <v>12.7</v>
      </c>
      <c r="G112" s="168">
        <v>52.8</v>
      </c>
      <c r="H112" s="161">
        <v>4</v>
      </c>
      <c r="I112" s="169" t="s">
        <v>63</v>
      </c>
      <c r="J112" s="170"/>
      <c r="K112" s="171"/>
      <c r="L112" s="171"/>
    </row>
    <row r="113" spans="1:12" s="9" customFormat="1">
      <c r="A113" s="173"/>
      <c r="B113" s="166" t="s">
        <v>213</v>
      </c>
      <c r="C113" s="167">
        <v>150</v>
      </c>
      <c r="D113" s="168">
        <v>0.75</v>
      </c>
      <c r="E113" s="168">
        <v>0</v>
      </c>
      <c r="F113" s="168">
        <v>19.05</v>
      </c>
      <c r="G113" s="168">
        <v>79.17</v>
      </c>
      <c r="H113" s="161">
        <v>6</v>
      </c>
      <c r="I113" s="169" t="s">
        <v>63</v>
      </c>
      <c r="J113" s="170"/>
      <c r="K113" s="171"/>
      <c r="L113" s="171"/>
    </row>
    <row r="114" spans="1:12" s="9" customFormat="1">
      <c r="A114" s="173"/>
      <c r="B114" s="166" t="s">
        <v>86</v>
      </c>
      <c r="C114" s="189">
        <v>150</v>
      </c>
      <c r="D114" s="190">
        <v>0.75</v>
      </c>
      <c r="E114" s="190">
        <v>0</v>
      </c>
      <c r="F114" s="190">
        <v>15.15</v>
      </c>
      <c r="G114" s="190">
        <v>64</v>
      </c>
      <c r="H114" s="190">
        <v>3</v>
      </c>
      <c r="I114" s="169" t="s">
        <v>63</v>
      </c>
      <c r="J114" s="170"/>
      <c r="K114" s="171"/>
      <c r="L114" s="171"/>
    </row>
    <row r="115" spans="1:12" s="9" customFormat="1">
      <c r="A115" s="173" t="s">
        <v>30</v>
      </c>
      <c r="B115" s="166" t="s">
        <v>91</v>
      </c>
      <c r="C115" s="167">
        <v>40</v>
      </c>
      <c r="D115" s="168">
        <v>0.28000000000000003</v>
      </c>
      <c r="E115" s="168">
        <v>0.04</v>
      </c>
      <c r="F115" s="168">
        <v>0.76</v>
      </c>
      <c r="G115" s="168">
        <v>4.8</v>
      </c>
      <c r="H115" s="168">
        <v>1.96</v>
      </c>
      <c r="I115" s="169" t="s">
        <v>92</v>
      </c>
      <c r="J115" s="170"/>
      <c r="K115" s="171"/>
      <c r="L115" s="171"/>
    </row>
    <row r="116" spans="1:12" s="9" customFormat="1">
      <c r="A116" s="173"/>
      <c r="B116" s="188" t="s">
        <v>64</v>
      </c>
      <c r="C116" s="167">
        <v>40</v>
      </c>
      <c r="D116" s="168">
        <v>0.32</v>
      </c>
      <c r="E116" s="168">
        <v>0.04</v>
      </c>
      <c r="F116" s="168">
        <v>0.68</v>
      </c>
      <c r="G116" s="168">
        <v>4</v>
      </c>
      <c r="H116" s="168">
        <v>1.4</v>
      </c>
      <c r="I116" s="169" t="s">
        <v>65</v>
      </c>
      <c r="J116" s="179"/>
      <c r="K116" s="171"/>
      <c r="L116" s="171"/>
    </row>
    <row r="117" spans="1:12" s="9" customFormat="1">
      <c r="A117" s="173" t="s">
        <v>30</v>
      </c>
      <c r="B117" s="166" t="s">
        <v>91</v>
      </c>
      <c r="C117" s="167">
        <v>30</v>
      </c>
      <c r="D117" s="168">
        <v>0.21</v>
      </c>
      <c r="E117" s="168">
        <v>0.03</v>
      </c>
      <c r="F117" s="168">
        <v>0.56999999999999995</v>
      </c>
      <c r="G117" s="168">
        <v>3.6</v>
      </c>
      <c r="H117" s="168">
        <v>1.47</v>
      </c>
      <c r="I117" s="169" t="s">
        <v>92</v>
      </c>
      <c r="J117" s="170"/>
      <c r="K117" s="171"/>
      <c r="L117" s="171"/>
    </row>
    <row r="118" spans="1:12" s="9" customFormat="1">
      <c r="A118" s="173"/>
      <c r="B118" s="166" t="s">
        <v>214</v>
      </c>
      <c r="C118" s="167">
        <v>40</v>
      </c>
      <c r="D118" s="168">
        <v>0.28999999999999998</v>
      </c>
      <c r="E118" s="168">
        <v>4.03</v>
      </c>
      <c r="F118" s="168">
        <v>1.2</v>
      </c>
      <c r="G118" s="168">
        <v>41.44</v>
      </c>
      <c r="H118" s="168">
        <v>3.64</v>
      </c>
      <c r="I118" s="169" t="s">
        <v>215</v>
      </c>
      <c r="J118" s="170"/>
      <c r="K118" s="171"/>
      <c r="L118" s="171"/>
    </row>
    <row r="120" spans="1:12" s="9" customFormat="1">
      <c r="A120" s="173" t="s">
        <v>27</v>
      </c>
      <c r="B120" s="188" t="s">
        <v>61</v>
      </c>
      <c r="C120" s="167">
        <v>70</v>
      </c>
      <c r="D120" s="168">
        <v>0.29399999999999998</v>
      </c>
      <c r="E120" s="168">
        <v>0.29399999999999998</v>
      </c>
      <c r="F120" s="161">
        <v>6.84</v>
      </c>
      <c r="G120" s="168">
        <v>32.869999999999997</v>
      </c>
      <c r="H120" s="168">
        <v>5.46</v>
      </c>
      <c r="I120" s="169" t="s">
        <v>29</v>
      </c>
      <c r="J120" s="170"/>
      <c r="K120" s="171"/>
      <c r="L120" s="171"/>
    </row>
    <row r="121" spans="1:12" s="9" customFormat="1">
      <c r="A121" s="206" t="s">
        <v>27</v>
      </c>
      <c r="B121" s="166" t="s">
        <v>158</v>
      </c>
      <c r="C121" s="167">
        <v>80</v>
      </c>
      <c r="D121" s="168">
        <v>0.64</v>
      </c>
      <c r="E121" s="168">
        <v>0.16</v>
      </c>
      <c r="F121" s="168">
        <v>6</v>
      </c>
      <c r="G121" s="161">
        <v>30.4</v>
      </c>
      <c r="H121" s="161">
        <v>30.4</v>
      </c>
      <c r="I121" s="169" t="s">
        <v>29</v>
      </c>
      <c r="J121" s="179"/>
      <c r="K121" s="171"/>
      <c r="L121" s="171"/>
    </row>
    <row r="122" spans="1:12" s="34" customFormat="1">
      <c r="A122" s="180"/>
      <c r="B122" s="181" t="s">
        <v>188</v>
      </c>
      <c r="C122" s="160">
        <v>45</v>
      </c>
      <c r="D122" s="161">
        <v>5.25</v>
      </c>
      <c r="E122" s="161">
        <v>4.01</v>
      </c>
      <c r="F122" s="161">
        <v>15.86</v>
      </c>
      <c r="G122" s="161">
        <v>122</v>
      </c>
      <c r="H122" s="161">
        <v>0.05</v>
      </c>
      <c r="I122" s="162" t="s">
        <v>189</v>
      </c>
      <c r="J122" s="182"/>
      <c r="K122" s="164"/>
      <c r="L122" s="164"/>
    </row>
    <row r="123" spans="1:12" s="34" customFormat="1">
      <c r="A123" s="180"/>
      <c r="B123" s="181" t="s">
        <v>100</v>
      </c>
      <c r="C123" s="160">
        <v>100</v>
      </c>
      <c r="D123" s="161">
        <v>1.97</v>
      </c>
      <c r="E123" s="161">
        <v>0.81</v>
      </c>
      <c r="F123" s="161">
        <v>9.65</v>
      </c>
      <c r="G123" s="161">
        <v>54</v>
      </c>
      <c r="H123" s="161">
        <v>4.03</v>
      </c>
      <c r="I123" s="162" t="s">
        <v>101</v>
      </c>
      <c r="J123" s="182"/>
      <c r="K123" s="164"/>
      <c r="L123" s="164"/>
    </row>
    <row r="124" spans="1:12" s="34" customFormat="1">
      <c r="A124" s="228"/>
      <c r="B124" s="188" t="s">
        <v>199</v>
      </c>
      <c r="C124" s="160">
        <v>120</v>
      </c>
      <c r="D124" s="161">
        <v>1.97</v>
      </c>
      <c r="E124" s="161">
        <v>0.81</v>
      </c>
      <c r="F124" s="161">
        <v>9.65</v>
      </c>
      <c r="G124" s="161">
        <v>54</v>
      </c>
      <c r="H124" s="161">
        <v>4.03</v>
      </c>
      <c r="I124" s="162" t="s">
        <v>101</v>
      </c>
      <c r="J124" s="182"/>
      <c r="K124" s="164"/>
      <c r="L124" s="164"/>
    </row>
    <row r="125" spans="1:12" s="9" customFormat="1">
      <c r="A125" s="173"/>
      <c r="B125" s="166" t="s">
        <v>115</v>
      </c>
      <c r="C125" s="167">
        <v>120</v>
      </c>
      <c r="D125" s="168">
        <v>2.81</v>
      </c>
      <c r="E125" s="168">
        <v>2.99</v>
      </c>
      <c r="F125" s="168">
        <v>15.79</v>
      </c>
      <c r="G125" s="168">
        <v>101</v>
      </c>
      <c r="H125" s="168">
        <v>12.92</v>
      </c>
      <c r="I125" s="169" t="s">
        <v>116</v>
      </c>
      <c r="J125" s="170"/>
      <c r="K125" s="171"/>
      <c r="L125" s="171"/>
    </row>
    <row r="127" spans="1:12" s="9" customFormat="1">
      <c r="A127" s="173"/>
      <c r="B127" s="178" t="s">
        <v>169</v>
      </c>
      <c r="C127" s="167">
        <v>180</v>
      </c>
      <c r="D127" s="168">
        <v>6.18</v>
      </c>
      <c r="E127" s="168">
        <v>6.05</v>
      </c>
      <c r="F127" s="161">
        <v>10.32</v>
      </c>
      <c r="G127" s="168">
        <v>120.42</v>
      </c>
      <c r="H127" s="168">
        <v>6.56</v>
      </c>
      <c r="I127" s="169" t="s">
        <v>170</v>
      </c>
      <c r="J127" s="179"/>
      <c r="K127" s="171"/>
      <c r="L127" s="171"/>
    </row>
    <row r="129" spans="1:12" s="9" customFormat="1" ht="14.1" customHeight="1">
      <c r="A129" s="173"/>
      <c r="B129" s="166" t="s">
        <v>111</v>
      </c>
      <c r="C129" s="167">
        <v>180</v>
      </c>
      <c r="D129" s="168">
        <v>3.67</v>
      </c>
      <c r="E129" s="168">
        <v>4.49</v>
      </c>
      <c r="F129" s="168">
        <v>16.96</v>
      </c>
      <c r="G129" s="168">
        <v>123</v>
      </c>
      <c r="H129" s="168">
        <v>6.16</v>
      </c>
      <c r="I129" s="169" t="s">
        <v>112</v>
      </c>
      <c r="J129" s="170"/>
      <c r="K129" s="171"/>
      <c r="L129" s="171"/>
    </row>
    <row r="131" spans="1:12" s="9" customFormat="1">
      <c r="A131" s="173" t="s">
        <v>30</v>
      </c>
      <c r="B131" s="188" t="s">
        <v>45</v>
      </c>
      <c r="C131" s="167">
        <v>40</v>
      </c>
      <c r="D131" s="168">
        <v>0.52</v>
      </c>
      <c r="E131" s="168">
        <v>1.65</v>
      </c>
      <c r="F131" s="168">
        <v>2.86</v>
      </c>
      <c r="G131" s="168">
        <v>28.4</v>
      </c>
      <c r="H131" s="168">
        <v>1.76</v>
      </c>
      <c r="I131" s="169" t="s">
        <v>46</v>
      </c>
      <c r="J131" s="170"/>
      <c r="K131" s="171"/>
      <c r="L131" s="171"/>
    </row>
    <row r="133" spans="1:12" s="9" customFormat="1" ht="34.5" customHeight="1">
      <c r="A133" s="158"/>
      <c r="B133" s="178" t="s">
        <v>163</v>
      </c>
      <c r="C133" s="167">
        <v>40</v>
      </c>
      <c r="D133" s="168">
        <v>0.59</v>
      </c>
      <c r="E133" s="168">
        <v>0.1</v>
      </c>
      <c r="F133" s="168">
        <v>7.58</v>
      </c>
      <c r="G133" s="168">
        <v>33.520000000000003</v>
      </c>
      <c r="H133" s="229">
        <v>1.77</v>
      </c>
      <c r="I133" s="169" t="s">
        <v>164</v>
      </c>
      <c r="J133" s="230">
        <v>10</v>
      </c>
      <c r="K133" s="171"/>
      <c r="L133" s="171"/>
    </row>
    <row r="134" spans="1:12" s="9" customFormat="1">
      <c r="A134" s="191" t="s">
        <v>30</v>
      </c>
      <c r="B134" s="166" t="s">
        <v>135</v>
      </c>
      <c r="C134" s="167">
        <v>40</v>
      </c>
      <c r="D134" s="168">
        <v>0.87</v>
      </c>
      <c r="E134" s="168">
        <v>1.83</v>
      </c>
      <c r="F134" s="168">
        <v>4.3499999999999996</v>
      </c>
      <c r="G134" s="168">
        <v>37.479999999999997</v>
      </c>
      <c r="H134" s="168">
        <v>2.04</v>
      </c>
      <c r="I134" s="169" t="s">
        <v>136</v>
      </c>
      <c r="J134" s="170"/>
      <c r="K134" s="171"/>
      <c r="L134" s="171"/>
    </row>
    <row r="135" spans="1:12" s="9" customFormat="1" ht="16.5" customHeight="1">
      <c r="A135" s="158"/>
      <c r="B135" s="166" t="s">
        <v>177</v>
      </c>
      <c r="C135" s="167">
        <v>50</v>
      </c>
      <c r="D135" s="168">
        <v>1.1100000000000001</v>
      </c>
      <c r="E135" s="168">
        <v>1.0900000000000001</v>
      </c>
      <c r="F135" s="168">
        <v>3.69</v>
      </c>
      <c r="G135" s="168">
        <v>29</v>
      </c>
      <c r="H135" s="168">
        <v>8.32</v>
      </c>
      <c r="I135" s="169" t="s">
        <v>178</v>
      </c>
      <c r="J135" s="179"/>
      <c r="K135" s="171"/>
      <c r="L135" s="171"/>
    </row>
    <row r="138" spans="1:12" s="9" customFormat="1" ht="30.75" customHeight="1">
      <c r="A138" s="173"/>
      <c r="B138" s="166" t="s">
        <v>121</v>
      </c>
      <c r="C138" s="167">
        <v>60</v>
      </c>
      <c r="D138" s="168">
        <v>14.45</v>
      </c>
      <c r="E138" s="168">
        <v>5.71</v>
      </c>
      <c r="F138" s="168">
        <v>0.69</v>
      </c>
      <c r="G138" s="168">
        <v>112</v>
      </c>
      <c r="H138" s="168">
        <v>0.12</v>
      </c>
      <c r="I138" s="169" t="s">
        <v>122</v>
      </c>
      <c r="J138" s="170"/>
      <c r="K138" s="171"/>
      <c r="L138" s="171"/>
    </row>
    <row r="139" spans="1:12" s="9" customFormat="1" ht="30.75" customHeight="1">
      <c r="A139" s="173"/>
      <c r="B139" s="178" t="s">
        <v>123</v>
      </c>
      <c r="C139" s="167">
        <v>15</v>
      </c>
      <c r="D139" s="168">
        <v>1.49</v>
      </c>
      <c r="E139" s="168">
        <v>3.55</v>
      </c>
      <c r="F139" s="168">
        <v>1.01</v>
      </c>
      <c r="G139" s="168">
        <v>38</v>
      </c>
      <c r="H139" s="168">
        <v>0.03</v>
      </c>
      <c r="I139" s="169" t="s">
        <v>124</v>
      </c>
      <c r="J139" s="170"/>
      <c r="K139" s="171"/>
      <c r="L139" s="171"/>
    </row>
    <row r="140" spans="1:12" s="34" customFormat="1" ht="30.75" customHeight="1">
      <c r="A140" s="191"/>
      <c r="B140" s="188" t="s">
        <v>125</v>
      </c>
      <c r="C140" s="160">
        <v>120</v>
      </c>
      <c r="D140" s="161">
        <v>1.8</v>
      </c>
      <c r="E140" s="161">
        <v>4.04</v>
      </c>
      <c r="F140" s="161">
        <v>10.49</v>
      </c>
      <c r="G140" s="161">
        <v>85</v>
      </c>
      <c r="H140" s="161">
        <v>9.16</v>
      </c>
      <c r="I140" s="162" t="s">
        <v>126</v>
      </c>
      <c r="J140" s="182"/>
      <c r="K140" s="164"/>
      <c r="L140" s="164"/>
    </row>
    <row r="142" spans="1:12" s="9" customFormat="1">
      <c r="A142" s="158"/>
      <c r="B142" s="166" t="s">
        <v>153</v>
      </c>
      <c r="C142" s="167">
        <v>5</v>
      </c>
      <c r="D142" s="168">
        <v>0.36</v>
      </c>
      <c r="E142" s="168">
        <v>0.43</v>
      </c>
      <c r="F142" s="168">
        <v>2.8</v>
      </c>
      <c r="G142" s="168">
        <v>16.45</v>
      </c>
      <c r="H142" s="168">
        <v>0</v>
      </c>
      <c r="I142" s="169" t="s">
        <v>42</v>
      </c>
      <c r="J142" s="170"/>
      <c r="K142" s="171"/>
      <c r="L142" s="171"/>
    </row>
    <row r="143" spans="1:12" s="9" customFormat="1">
      <c r="A143" s="165"/>
      <c r="B143" s="166" t="s">
        <v>216</v>
      </c>
      <c r="C143" s="167">
        <v>7</v>
      </c>
      <c r="D143" s="168">
        <v>2.8000000000000001E-2</v>
      </c>
      <c r="E143" s="168">
        <v>0</v>
      </c>
      <c r="F143" s="168">
        <v>4.55</v>
      </c>
      <c r="G143" s="168">
        <v>17.5</v>
      </c>
      <c r="H143" s="168">
        <v>3.5000000000000003E-2</v>
      </c>
      <c r="I143" s="169" t="s">
        <v>42</v>
      </c>
      <c r="J143" s="170"/>
      <c r="K143" s="171"/>
      <c r="L143" s="171"/>
    </row>
    <row r="144" spans="1:12" s="9" customFormat="1">
      <c r="A144" s="158"/>
      <c r="B144" s="178" t="s">
        <v>98</v>
      </c>
      <c r="C144" s="167">
        <v>15</v>
      </c>
      <c r="D144" s="168">
        <v>0.01</v>
      </c>
      <c r="E144" s="168">
        <v>0.03</v>
      </c>
      <c r="F144" s="168">
        <v>1.91</v>
      </c>
      <c r="G144" s="168">
        <v>7.5</v>
      </c>
      <c r="H144" s="168">
        <v>0.09</v>
      </c>
      <c r="I144" s="231" t="s">
        <v>99</v>
      </c>
      <c r="J144" s="170"/>
      <c r="K144" s="171"/>
      <c r="L144" s="171"/>
    </row>
    <row r="146" spans="1:12" s="9" customFormat="1">
      <c r="A146" s="173" t="s">
        <v>22</v>
      </c>
      <c r="B146" s="178" t="s">
        <v>23</v>
      </c>
      <c r="C146" s="167">
        <v>40</v>
      </c>
      <c r="D146" s="168">
        <v>4.1900000000000004</v>
      </c>
      <c r="E146" s="168">
        <v>2.54</v>
      </c>
      <c r="F146" s="168">
        <v>10.19</v>
      </c>
      <c r="G146" s="168">
        <v>64.58</v>
      </c>
      <c r="H146" s="168">
        <v>0</v>
      </c>
      <c r="I146" s="169" t="s">
        <v>24</v>
      </c>
      <c r="J146" s="170"/>
      <c r="K146" s="171"/>
      <c r="L146" s="171"/>
    </row>
    <row r="149" spans="1:12" s="9" customFormat="1" ht="26.25" customHeight="1">
      <c r="A149" s="173"/>
      <c r="B149" s="178" t="s">
        <v>39</v>
      </c>
      <c r="C149" s="167">
        <v>150</v>
      </c>
      <c r="D149" s="168">
        <v>0.36</v>
      </c>
      <c r="E149" s="168">
        <v>0.14000000000000001</v>
      </c>
      <c r="F149" s="168">
        <v>24.33</v>
      </c>
      <c r="G149" s="168">
        <v>100.05</v>
      </c>
      <c r="H149" s="168">
        <v>1.49</v>
      </c>
      <c r="I149" s="169" t="s">
        <v>40</v>
      </c>
      <c r="J149" s="179"/>
      <c r="K149" s="171"/>
      <c r="L149" s="171"/>
    </row>
    <row r="150" spans="1:12" s="9" customFormat="1">
      <c r="A150" s="173"/>
      <c r="B150" s="166" t="s">
        <v>117</v>
      </c>
      <c r="C150" s="167">
        <v>150</v>
      </c>
      <c r="D150" s="168">
        <v>0.24</v>
      </c>
      <c r="E150" s="168">
        <v>0.06</v>
      </c>
      <c r="F150" s="168">
        <v>18.149999999999999</v>
      </c>
      <c r="G150" s="232">
        <v>74.099999999999994</v>
      </c>
      <c r="H150" s="168">
        <v>1.94</v>
      </c>
      <c r="I150" s="169" t="s">
        <v>118</v>
      </c>
      <c r="J150" s="179"/>
      <c r="K150" s="171"/>
      <c r="L150" s="171"/>
    </row>
    <row r="151" spans="1:12">
      <c r="A151" s="91"/>
      <c r="B151" s="91"/>
      <c r="C151" s="185"/>
      <c r="D151" s="185"/>
      <c r="E151" s="185"/>
      <c r="F151" s="185"/>
      <c r="G151" s="185"/>
      <c r="H151" s="185"/>
      <c r="I151" s="185"/>
    </row>
    <row r="152" spans="1:12" s="9" customFormat="1">
      <c r="A152" s="158"/>
      <c r="B152" s="166" t="s">
        <v>100</v>
      </c>
      <c r="C152" s="167">
        <v>120</v>
      </c>
      <c r="D152" s="168">
        <v>1.97</v>
      </c>
      <c r="E152" s="168">
        <v>0.81</v>
      </c>
      <c r="F152" s="168">
        <v>10.49</v>
      </c>
      <c r="G152" s="168">
        <v>85</v>
      </c>
      <c r="H152" s="168">
        <v>9.16</v>
      </c>
      <c r="I152" s="169" t="s">
        <v>126</v>
      </c>
      <c r="J152" s="179"/>
      <c r="K152" s="171"/>
      <c r="L152" s="171"/>
    </row>
    <row r="153" spans="1:12">
      <c r="A153" s="91"/>
      <c r="B153" s="91"/>
      <c r="C153" s="185"/>
      <c r="D153" s="185"/>
      <c r="E153" s="185"/>
      <c r="F153" s="185"/>
      <c r="G153" s="185"/>
      <c r="H153" s="185"/>
      <c r="I153" s="185"/>
    </row>
    <row r="154" spans="1:12" s="9" customFormat="1">
      <c r="A154" s="173"/>
      <c r="B154" s="166" t="s">
        <v>41</v>
      </c>
      <c r="C154" s="167">
        <v>15</v>
      </c>
      <c r="D154" s="168">
        <v>1.19</v>
      </c>
      <c r="E154" s="168">
        <v>0.15</v>
      </c>
      <c r="F154" s="168">
        <v>7.25</v>
      </c>
      <c r="G154" s="168">
        <v>35</v>
      </c>
      <c r="H154" s="168">
        <v>0</v>
      </c>
      <c r="I154" s="169" t="s">
        <v>42</v>
      </c>
      <c r="J154" s="179"/>
      <c r="K154" s="171"/>
      <c r="L154" s="171"/>
    </row>
    <row r="156" spans="1:12" s="9" customFormat="1" ht="25.5">
      <c r="A156" s="173"/>
      <c r="B156" s="159" t="s">
        <v>217</v>
      </c>
      <c r="C156" s="167">
        <v>100</v>
      </c>
      <c r="D156" s="168">
        <v>1.4</v>
      </c>
      <c r="E156" s="233">
        <v>2.8</v>
      </c>
      <c r="F156" s="168">
        <v>8.0399999999999991</v>
      </c>
      <c r="G156" s="168">
        <v>63</v>
      </c>
      <c r="H156" s="168">
        <v>2.65</v>
      </c>
      <c r="I156" s="169" t="s">
        <v>218</v>
      </c>
      <c r="J156" s="234"/>
      <c r="K156" s="171"/>
      <c r="L156" s="171"/>
    </row>
    <row r="157" spans="1:12" s="9" customFormat="1" ht="25.5">
      <c r="A157" s="173"/>
      <c r="B157" s="159" t="s">
        <v>186</v>
      </c>
      <c r="C157" s="167">
        <v>75</v>
      </c>
      <c r="D157" s="168">
        <v>1.28</v>
      </c>
      <c r="E157" s="233">
        <v>2.835</v>
      </c>
      <c r="F157" s="168">
        <v>17.03</v>
      </c>
      <c r="G157" s="168">
        <v>99.75</v>
      </c>
      <c r="H157" s="168">
        <v>2.25</v>
      </c>
      <c r="I157" s="169" t="s">
        <v>187</v>
      </c>
      <c r="J157" s="234"/>
      <c r="K157" s="171"/>
      <c r="L157" s="171"/>
    </row>
    <row r="159" spans="1:12">
      <c r="A159" s="91">
        <v>418</v>
      </c>
      <c r="B159" s="235" t="s">
        <v>86</v>
      </c>
      <c r="C159" s="185">
        <v>180</v>
      </c>
      <c r="D159" s="185">
        <v>0.9</v>
      </c>
      <c r="E159" s="185">
        <v>0</v>
      </c>
      <c r="F159" s="185">
        <v>18.18</v>
      </c>
      <c r="G159" s="185">
        <v>76</v>
      </c>
      <c r="H159" s="185">
        <v>3.6</v>
      </c>
      <c r="I159" s="185" t="s">
        <v>63</v>
      </c>
    </row>
    <row r="160" spans="1:12" s="9" customFormat="1">
      <c r="A160" s="173"/>
      <c r="B160" s="236" t="s">
        <v>185</v>
      </c>
      <c r="C160" s="189">
        <v>150</v>
      </c>
      <c r="D160" s="190">
        <v>0.33</v>
      </c>
      <c r="E160" s="190">
        <v>0.02</v>
      </c>
      <c r="F160" s="190">
        <v>20.83</v>
      </c>
      <c r="G160" s="190">
        <v>84.75</v>
      </c>
      <c r="H160" s="190">
        <v>0.3</v>
      </c>
      <c r="I160" s="204" t="s">
        <v>80</v>
      </c>
      <c r="J160" s="179"/>
      <c r="K160" s="171"/>
      <c r="L160" s="171"/>
    </row>
    <row r="161" spans="1:12" s="9" customFormat="1">
      <c r="A161" s="173" t="s">
        <v>22</v>
      </c>
      <c r="B161" s="178" t="s">
        <v>219</v>
      </c>
      <c r="C161" s="167">
        <v>30</v>
      </c>
      <c r="D161" s="168">
        <v>1.56</v>
      </c>
      <c r="E161" s="168">
        <v>0.12</v>
      </c>
      <c r="F161" s="168">
        <v>17.36</v>
      </c>
      <c r="G161" s="168">
        <v>75</v>
      </c>
      <c r="H161" s="168">
        <v>0.5</v>
      </c>
      <c r="I161" s="169" t="s">
        <v>70</v>
      </c>
      <c r="J161" s="179"/>
      <c r="K161" s="171"/>
      <c r="L161" s="171"/>
    </row>
    <row r="163" spans="1:12" s="34" customFormat="1" ht="25.5">
      <c r="A163" s="237"/>
      <c r="B163" s="159" t="s">
        <v>151</v>
      </c>
      <c r="C163" s="160">
        <v>100</v>
      </c>
      <c r="D163" s="161">
        <v>1.62</v>
      </c>
      <c r="E163" s="161">
        <v>1.29</v>
      </c>
      <c r="F163" s="161">
        <v>10.4</v>
      </c>
      <c r="G163" s="161">
        <v>59.7</v>
      </c>
      <c r="H163" s="161">
        <v>1.1399999999999999</v>
      </c>
      <c r="I163" s="162" t="s">
        <v>152</v>
      </c>
      <c r="J163" s="163"/>
      <c r="K163" s="164"/>
      <c r="L163" s="164"/>
    </row>
    <row r="165" spans="1:12" s="9" customFormat="1" ht="25.5">
      <c r="A165" s="173"/>
      <c r="B165" s="178" t="s">
        <v>137</v>
      </c>
      <c r="C165" s="167">
        <v>150</v>
      </c>
      <c r="D165" s="168">
        <v>0.26</v>
      </c>
      <c r="E165" s="168">
        <v>0.01</v>
      </c>
      <c r="F165" s="168">
        <v>17.78</v>
      </c>
      <c r="G165" s="161">
        <v>73.8</v>
      </c>
      <c r="H165" s="168">
        <v>0.34</v>
      </c>
      <c r="I165" s="169" t="s">
        <v>138</v>
      </c>
      <c r="J165" s="179"/>
      <c r="K165" s="171"/>
      <c r="L165" s="171"/>
    </row>
    <row r="166" spans="1:12" s="34" customFormat="1">
      <c r="A166" s="191"/>
      <c r="B166" s="188" t="s">
        <v>162</v>
      </c>
      <c r="C166" s="160">
        <v>180</v>
      </c>
      <c r="D166" s="161">
        <v>0.4</v>
      </c>
      <c r="E166" s="161">
        <v>0.2</v>
      </c>
      <c r="F166" s="161">
        <v>24.99</v>
      </c>
      <c r="G166" s="161">
        <v>101.7</v>
      </c>
      <c r="H166" s="161">
        <v>0.36</v>
      </c>
      <c r="I166" s="162" t="s">
        <v>80</v>
      </c>
      <c r="J166" s="163"/>
      <c r="K166" s="164"/>
      <c r="L166" s="164"/>
    </row>
    <row r="167" spans="1:12" s="9" customFormat="1" ht="34.5" customHeight="1">
      <c r="A167" s="158" t="s">
        <v>44</v>
      </c>
      <c r="B167" s="178" t="s">
        <v>163</v>
      </c>
      <c r="C167" s="167">
        <v>40</v>
      </c>
      <c r="D167" s="168">
        <v>0.59</v>
      </c>
      <c r="E167" s="168">
        <v>0.1</v>
      </c>
      <c r="F167" s="168">
        <v>7.58</v>
      </c>
      <c r="G167" s="168">
        <v>33.520000000000003</v>
      </c>
      <c r="H167" s="229">
        <v>1.77</v>
      </c>
      <c r="I167" s="169" t="s">
        <v>164</v>
      </c>
      <c r="J167" s="238"/>
      <c r="K167" s="171"/>
      <c r="L167" s="171"/>
    </row>
    <row r="168" spans="1:12" s="9" customFormat="1" ht="25.5">
      <c r="A168" s="173" t="s">
        <v>30</v>
      </c>
      <c r="B168" s="239" t="s">
        <v>31</v>
      </c>
      <c r="C168" s="189">
        <v>40</v>
      </c>
      <c r="D168" s="190">
        <v>0.76</v>
      </c>
      <c r="E168" s="190">
        <v>4.05</v>
      </c>
      <c r="F168" s="190">
        <v>2.5</v>
      </c>
      <c r="G168" s="190">
        <v>49.5</v>
      </c>
      <c r="H168" s="190">
        <v>2.38</v>
      </c>
      <c r="I168" s="204" t="s">
        <v>32</v>
      </c>
      <c r="J168" s="179"/>
      <c r="K168" s="171"/>
      <c r="L168" s="171"/>
    </row>
    <row r="169" spans="1:12" s="9" customFormat="1">
      <c r="A169" s="206" t="s">
        <v>27</v>
      </c>
      <c r="B169" s="166" t="s">
        <v>158</v>
      </c>
      <c r="C169" s="167">
        <v>80</v>
      </c>
      <c r="D169" s="168">
        <v>0.64</v>
      </c>
      <c r="E169" s="168">
        <v>0.16</v>
      </c>
      <c r="F169" s="168">
        <v>6</v>
      </c>
      <c r="G169" s="161">
        <v>30.4</v>
      </c>
      <c r="H169" s="161">
        <v>30.4</v>
      </c>
      <c r="I169" s="169" t="s">
        <v>29</v>
      </c>
      <c r="J169" s="179"/>
      <c r="K169" s="171"/>
      <c r="L169" s="171"/>
    </row>
    <row r="171" spans="1:12" s="9" customFormat="1">
      <c r="A171" s="173" t="s">
        <v>22</v>
      </c>
      <c r="B171" s="166" t="s">
        <v>56</v>
      </c>
      <c r="C171" s="167">
        <v>24</v>
      </c>
      <c r="D171" s="168">
        <v>1.54</v>
      </c>
      <c r="E171" s="168">
        <v>3.48</v>
      </c>
      <c r="F171" s="168">
        <v>9.98</v>
      </c>
      <c r="G171" s="168">
        <v>74</v>
      </c>
      <c r="H171" s="168">
        <v>0</v>
      </c>
      <c r="I171" s="169" t="s">
        <v>57</v>
      </c>
      <c r="J171" s="179"/>
      <c r="K171" s="171"/>
      <c r="L171" s="171"/>
    </row>
    <row r="173" spans="1:12" s="9" customFormat="1">
      <c r="A173" s="173"/>
      <c r="B173" s="166" t="s">
        <v>96</v>
      </c>
      <c r="C173" s="167">
        <v>150</v>
      </c>
      <c r="D173" s="168">
        <v>7.0000000000000007E-2</v>
      </c>
      <c r="E173" s="168">
        <v>0</v>
      </c>
      <c r="F173" s="168">
        <v>16.690000000000001</v>
      </c>
      <c r="G173" s="168">
        <v>67.05</v>
      </c>
      <c r="H173" s="168">
        <v>0.67</v>
      </c>
      <c r="I173" s="169" t="s">
        <v>97</v>
      </c>
      <c r="J173" s="179"/>
      <c r="K173" s="171"/>
      <c r="L173" s="171"/>
    </row>
    <row r="174" spans="1:12" s="9" customFormat="1">
      <c r="A174" s="173"/>
      <c r="B174" s="166" t="s">
        <v>39</v>
      </c>
      <c r="C174" s="167">
        <v>150</v>
      </c>
      <c r="D174" s="168">
        <v>0.36</v>
      </c>
      <c r="E174" s="168">
        <v>0.14000000000000001</v>
      </c>
      <c r="F174" s="168">
        <v>24.33</v>
      </c>
      <c r="G174" s="168">
        <v>100.05</v>
      </c>
      <c r="H174" s="168">
        <v>1.49</v>
      </c>
      <c r="I174" s="169" t="s">
        <v>40</v>
      </c>
      <c r="J174" s="179"/>
      <c r="K174" s="171"/>
      <c r="L174" s="171"/>
    </row>
    <row r="176" spans="1:12" s="9" customFormat="1">
      <c r="A176" s="173" t="s">
        <v>22</v>
      </c>
      <c r="B176" s="166" t="s">
        <v>56</v>
      </c>
      <c r="C176" s="167">
        <v>24</v>
      </c>
      <c r="D176" s="168">
        <v>1.54</v>
      </c>
      <c r="E176" s="168">
        <v>3.48</v>
      </c>
      <c r="F176" s="168">
        <v>9.98</v>
      </c>
      <c r="G176" s="168">
        <v>74</v>
      </c>
      <c r="H176" s="168">
        <v>0</v>
      </c>
      <c r="I176" s="169" t="s">
        <v>57</v>
      </c>
      <c r="J176" s="179"/>
      <c r="K176" s="171"/>
      <c r="L176" s="171"/>
    </row>
    <row r="178" spans="1:12" s="9" customFormat="1">
      <c r="A178" s="173"/>
      <c r="B178" s="159" t="s">
        <v>167</v>
      </c>
      <c r="C178" s="160">
        <v>30</v>
      </c>
      <c r="D178" s="161">
        <v>3.9</v>
      </c>
      <c r="E178" s="161">
        <v>3.15</v>
      </c>
      <c r="F178" s="161">
        <v>9.66</v>
      </c>
      <c r="G178" s="161">
        <v>83</v>
      </c>
      <c r="H178" s="161">
        <v>7.0000000000000007E-2</v>
      </c>
      <c r="I178" s="162" t="s">
        <v>168</v>
      </c>
      <c r="J178" s="179"/>
      <c r="K178" s="171"/>
      <c r="L178" s="171"/>
    </row>
    <row r="180" spans="1:12" s="9" customFormat="1">
      <c r="A180" s="173" t="s">
        <v>22</v>
      </c>
      <c r="B180" s="178" t="s">
        <v>219</v>
      </c>
      <c r="C180" s="167">
        <v>30</v>
      </c>
      <c r="D180" s="168">
        <v>1.56</v>
      </c>
      <c r="E180" s="168">
        <v>0.12</v>
      </c>
      <c r="F180" s="168">
        <v>17.36</v>
      </c>
      <c r="G180" s="168">
        <v>75</v>
      </c>
      <c r="H180" s="168">
        <v>0.5</v>
      </c>
      <c r="I180" s="169" t="s">
        <v>70</v>
      </c>
      <c r="J180" s="179"/>
      <c r="K180" s="171"/>
      <c r="L180" s="171"/>
    </row>
    <row r="181" spans="1:12" s="9" customFormat="1">
      <c r="A181" s="173"/>
      <c r="B181" s="166" t="s">
        <v>69</v>
      </c>
      <c r="C181" s="167">
        <v>30</v>
      </c>
      <c r="D181" s="168">
        <v>1.56</v>
      </c>
      <c r="E181" s="168">
        <v>0.12</v>
      </c>
      <c r="F181" s="168">
        <v>17.36</v>
      </c>
      <c r="G181" s="168">
        <v>75.459999999999994</v>
      </c>
      <c r="H181" s="168">
        <v>0.5</v>
      </c>
      <c r="I181" s="169" t="s">
        <v>70</v>
      </c>
      <c r="J181" s="179"/>
      <c r="K181" s="171"/>
      <c r="L181" s="171"/>
    </row>
    <row r="182" spans="1:12" s="9" customFormat="1">
      <c r="A182" s="173"/>
      <c r="B182" s="159" t="s">
        <v>167</v>
      </c>
      <c r="C182" s="160">
        <v>30</v>
      </c>
      <c r="D182" s="161">
        <v>3.9</v>
      </c>
      <c r="E182" s="161">
        <v>3.15</v>
      </c>
      <c r="F182" s="161">
        <v>9.66</v>
      </c>
      <c r="G182" s="161">
        <v>83</v>
      </c>
      <c r="H182" s="161">
        <v>7.0000000000000007E-2</v>
      </c>
      <c r="I182" s="162" t="s">
        <v>168</v>
      </c>
      <c r="J182" s="179"/>
      <c r="K182" s="171"/>
      <c r="L182" s="171"/>
    </row>
    <row r="183" spans="1:12" s="9" customFormat="1">
      <c r="A183" s="173"/>
      <c r="B183" s="159" t="s">
        <v>167</v>
      </c>
      <c r="C183" s="160">
        <v>30</v>
      </c>
      <c r="D183" s="161">
        <v>3.9</v>
      </c>
      <c r="E183" s="161">
        <v>3.15</v>
      </c>
      <c r="F183" s="161">
        <v>9.66</v>
      </c>
      <c r="G183" s="161">
        <v>83</v>
      </c>
      <c r="H183" s="161">
        <v>7.0000000000000007E-2</v>
      </c>
      <c r="I183" s="162" t="s">
        <v>168</v>
      </c>
      <c r="J183" s="179"/>
      <c r="K183" s="171"/>
      <c r="L183" s="171"/>
    </row>
    <row r="184" spans="1:12" s="9" customFormat="1">
      <c r="A184" s="173" t="s">
        <v>22</v>
      </c>
      <c r="B184" s="178" t="s">
        <v>23</v>
      </c>
      <c r="C184" s="167">
        <v>40</v>
      </c>
      <c r="D184" s="168">
        <v>4.18</v>
      </c>
      <c r="E184" s="168">
        <v>2.94</v>
      </c>
      <c r="F184" s="168">
        <v>10.67</v>
      </c>
      <c r="G184" s="168">
        <v>69</v>
      </c>
      <c r="H184" s="168">
        <v>0</v>
      </c>
      <c r="I184" s="169" t="s">
        <v>24</v>
      </c>
      <c r="J184" s="179"/>
      <c r="K184" s="171"/>
      <c r="L184" s="171"/>
    </row>
    <row r="186" spans="1:12" s="9" customFormat="1" ht="14.1" customHeight="1">
      <c r="A186" s="173"/>
      <c r="B186" s="178" t="s">
        <v>182</v>
      </c>
      <c r="C186" s="167" t="s">
        <v>200</v>
      </c>
      <c r="D186" s="168">
        <v>5.33</v>
      </c>
      <c r="E186" s="168">
        <v>5.97</v>
      </c>
      <c r="F186" s="168">
        <v>13.88</v>
      </c>
      <c r="G186" s="168">
        <v>167.93</v>
      </c>
      <c r="H186" s="168">
        <v>0.79</v>
      </c>
      <c r="I186" s="169" t="s">
        <v>183</v>
      </c>
      <c r="J186" s="179"/>
      <c r="K186" s="171"/>
      <c r="L186" s="171"/>
    </row>
    <row r="188" spans="1:12" s="9" customFormat="1" ht="24" customHeight="1">
      <c r="A188" s="173"/>
      <c r="B188" s="178" t="s">
        <v>144</v>
      </c>
      <c r="C188" s="167">
        <v>150</v>
      </c>
      <c r="D188" s="168">
        <v>5.35</v>
      </c>
      <c r="E188" s="168">
        <v>6.07</v>
      </c>
      <c r="F188" s="168">
        <v>15.62</v>
      </c>
      <c r="G188" s="168">
        <v>174.56</v>
      </c>
      <c r="H188" s="168">
        <v>0.75</v>
      </c>
      <c r="I188" s="169" t="s">
        <v>72</v>
      </c>
      <c r="J188" s="179"/>
      <c r="K188" s="171"/>
      <c r="L188" s="171"/>
    </row>
    <row r="189" spans="1:12" s="9" customFormat="1" ht="14.85" customHeight="1">
      <c r="A189" s="173"/>
      <c r="B189" s="178" t="s">
        <v>145</v>
      </c>
      <c r="C189" s="167">
        <v>150</v>
      </c>
      <c r="D189" s="168">
        <v>2.75</v>
      </c>
      <c r="E189" s="168">
        <v>1.95</v>
      </c>
      <c r="F189" s="168">
        <v>18.82</v>
      </c>
      <c r="G189" s="168">
        <v>103.8</v>
      </c>
      <c r="H189" s="168">
        <v>1.29</v>
      </c>
      <c r="I189" s="169" t="s">
        <v>146</v>
      </c>
      <c r="J189" s="179"/>
      <c r="K189" s="171"/>
      <c r="L189" s="171"/>
    </row>
    <row r="191" spans="1:12" s="34" customFormat="1" ht="25.5">
      <c r="A191" s="240" t="s">
        <v>30</v>
      </c>
      <c r="B191" s="241" t="s">
        <v>159</v>
      </c>
      <c r="C191" s="242">
        <v>40</v>
      </c>
      <c r="D191" s="203">
        <v>1.22</v>
      </c>
      <c r="E191" s="203">
        <v>4.55</v>
      </c>
      <c r="F191" s="203">
        <v>4.3</v>
      </c>
      <c r="G191" s="203">
        <v>62.8</v>
      </c>
      <c r="H191" s="203">
        <v>4.78</v>
      </c>
      <c r="I191" s="243" t="s">
        <v>160</v>
      </c>
      <c r="J191" s="244"/>
      <c r="K191" s="164"/>
      <c r="L191" s="164"/>
    </row>
    <row r="193" spans="1:12" s="34" customFormat="1" ht="25.5">
      <c r="A193" s="240" t="s">
        <v>30</v>
      </c>
      <c r="B193" s="241" t="s">
        <v>159</v>
      </c>
      <c r="C193" s="242">
        <v>30</v>
      </c>
      <c r="D193" s="203">
        <v>0.91500000000000004</v>
      </c>
      <c r="E193" s="203">
        <v>3.41</v>
      </c>
      <c r="F193" s="203">
        <v>3.2250000000000001</v>
      </c>
      <c r="G193" s="203">
        <v>47.1</v>
      </c>
      <c r="H193" s="203">
        <v>3.585</v>
      </c>
      <c r="I193" s="243" t="s">
        <v>160</v>
      </c>
      <c r="J193" s="244"/>
      <c r="K193" s="164"/>
      <c r="L193" s="164"/>
    </row>
    <row r="195" spans="1:12" s="9" customFormat="1">
      <c r="A195" s="173" t="s">
        <v>30</v>
      </c>
      <c r="B195" s="166" t="s">
        <v>45</v>
      </c>
      <c r="C195" s="167">
        <v>40</v>
      </c>
      <c r="D195" s="168">
        <v>0.52</v>
      </c>
      <c r="E195" s="168">
        <v>1.65</v>
      </c>
      <c r="F195" s="168">
        <v>2.86</v>
      </c>
      <c r="G195" s="168">
        <v>28.4</v>
      </c>
      <c r="H195" s="168">
        <v>1.76</v>
      </c>
      <c r="I195" s="169" t="s">
        <v>46</v>
      </c>
      <c r="J195" s="179"/>
      <c r="K195" s="171"/>
      <c r="L195" s="171"/>
    </row>
    <row r="197" spans="1:12" s="9" customFormat="1">
      <c r="A197" s="173"/>
      <c r="B197" s="245" t="s">
        <v>43</v>
      </c>
      <c r="C197" s="185">
        <v>15</v>
      </c>
      <c r="D197" s="186">
        <v>0.99</v>
      </c>
      <c r="E197" s="186">
        <v>0.18</v>
      </c>
      <c r="F197" s="186">
        <v>5.01</v>
      </c>
      <c r="G197" s="186">
        <v>26.1</v>
      </c>
      <c r="H197" s="186">
        <v>0</v>
      </c>
      <c r="I197" s="246" t="s">
        <v>42</v>
      </c>
      <c r="J197" s="179"/>
      <c r="K197" s="171"/>
      <c r="L197" s="171"/>
    </row>
    <row r="198" spans="1:12" ht="14.25" customHeight="1"/>
    <row r="199" spans="1:12" s="9" customFormat="1">
      <c r="A199" s="173"/>
      <c r="B199" s="178" t="s">
        <v>156</v>
      </c>
      <c r="C199" s="167">
        <v>155</v>
      </c>
      <c r="D199" s="168">
        <v>4.9400000000000004</v>
      </c>
      <c r="E199" s="168">
        <v>6.28</v>
      </c>
      <c r="F199" s="168">
        <v>26.56</v>
      </c>
      <c r="G199" s="168">
        <v>182.31</v>
      </c>
      <c r="H199" s="168">
        <v>0.39</v>
      </c>
      <c r="I199" s="169" t="s">
        <v>157</v>
      </c>
      <c r="J199" s="179"/>
      <c r="K199" s="171"/>
      <c r="L199" s="171"/>
    </row>
    <row r="201" spans="1:12" s="9" customFormat="1">
      <c r="A201" s="173"/>
      <c r="B201" s="166" t="s">
        <v>149</v>
      </c>
      <c r="C201" s="167">
        <v>180</v>
      </c>
      <c r="D201" s="168">
        <v>1.69</v>
      </c>
      <c r="E201" s="168">
        <v>2.4300000000000002</v>
      </c>
      <c r="F201" s="229">
        <v>8.9</v>
      </c>
      <c r="G201" s="160">
        <v>66</v>
      </c>
      <c r="H201" s="233">
        <v>4.1399999999999997</v>
      </c>
      <c r="I201" s="169" t="s">
        <v>150</v>
      </c>
      <c r="J201" s="179"/>
      <c r="K201" s="171"/>
      <c r="L201" s="171"/>
    </row>
    <row r="203" spans="1:12" s="9" customFormat="1" ht="14.1" customHeight="1">
      <c r="A203" s="173"/>
      <c r="B203" s="166" t="s">
        <v>111</v>
      </c>
      <c r="C203" s="167">
        <v>180</v>
      </c>
      <c r="D203" s="168">
        <v>3.67</v>
      </c>
      <c r="E203" s="168">
        <v>4.49</v>
      </c>
      <c r="F203" s="168">
        <v>16.96</v>
      </c>
      <c r="G203" s="168">
        <v>123</v>
      </c>
      <c r="H203" s="168">
        <v>6.16</v>
      </c>
      <c r="I203" s="169" t="s">
        <v>112</v>
      </c>
      <c r="J203" s="179"/>
      <c r="K203" s="171"/>
      <c r="L203" s="171"/>
    </row>
    <row r="205" spans="1:12" s="9" customFormat="1" ht="30" customHeight="1">
      <c r="A205" s="173"/>
      <c r="B205" s="178" t="s">
        <v>144</v>
      </c>
      <c r="C205" s="167">
        <v>150</v>
      </c>
      <c r="D205" s="168">
        <v>5.35</v>
      </c>
      <c r="E205" s="168">
        <v>6.07</v>
      </c>
      <c r="F205" s="168">
        <v>15.62</v>
      </c>
      <c r="G205" s="168">
        <v>174.56</v>
      </c>
      <c r="H205" s="168">
        <v>0.75</v>
      </c>
      <c r="I205" s="169" t="s">
        <v>72</v>
      </c>
      <c r="J205" s="179"/>
      <c r="K205" s="171"/>
      <c r="L205" s="171"/>
    </row>
    <row r="206" spans="1:12" s="34" customFormat="1" ht="24" customHeight="1">
      <c r="A206" s="158"/>
      <c r="B206" s="183" t="s">
        <v>186</v>
      </c>
      <c r="C206" s="160">
        <v>50</v>
      </c>
      <c r="D206" s="161">
        <v>0.85499999999999998</v>
      </c>
      <c r="E206" s="161">
        <v>1.89</v>
      </c>
      <c r="F206" s="161">
        <v>11.535</v>
      </c>
      <c r="G206" s="161">
        <v>66.5</v>
      </c>
      <c r="H206" s="161">
        <v>1.5149999999999999</v>
      </c>
      <c r="I206" s="162" t="s">
        <v>187</v>
      </c>
      <c r="J206" s="182"/>
      <c r="K206" s="164"/>
      <c r="L206" s="164"/>
    </row>
    <row r="207" spans="1:12" s="9" customFormat="1" ht="24" customHeight="1">
      <c r="A207" s="173"/>
      <c r="B207" s="159" t="s">
        <v>186</v>
      </c>
      <c r="C207" s="167">
        <v>75</v>
      </c>
      <c r="D207" s="168">
        <v>1.28</v>
      </c>
      <c r="E207" s="168">
        <v>2.835</v>
      </c>
      <c r="F207" s="168">
        <v>17.03</v>
      </c>
      <c r="G207" s="168">
        <v>99.75</v>
      </c>
      <c r="H207" s="168">
        <v>2.25</v>
      </c>
      <c r="I207" s="169" t="s">
        <v>187</v>
      </c>
      <c r="J207" s="234"/>
      <c r="K207" s="171"/>
      <c r="L207" s="171"/>
    </row>
    <row r="208" spans="1:12" s="34" customFormat="1" ht="38.25">
      <c r="A208" s="158" t="s">
        <v>44</v>
      </c>
      <c r="B208" s="159" t="s">
        <v>151</v>
      </c>
      <c r="C208" s="160">
        <v>100</v>
      </c>
      <c r="D208" s="161">
        <v>1.62</v>
      </c>
      <c r="E208" s="161">
        <v>1.29</v>
      </c>
      <c r="F208" s="161">
        <v>10.4</v>
      </c>
      <c r="G208" s="161">
        <v>59.7</v>
      </c>
      <c r="H208" s="161">
        <v>1.1399999999999999</v>
      </c>
      <c r="I208" s="162" t="s">
        <v>152</v>
      </c>
      <c r="J208" s="163"/>
      <c r="K208" s="164"/>
      <c r="L208" s="164"/>
    </row>
    <row r="210" spans="1:12" s="9" customFormat="1">
      <c r="A210" s="158"/>
      <c r="B210" s="188" t="s">
        <v>125</v>
      </c>
      <c r="C210" s="160">
        <v>120</v>
      </c>
      <c r="D210" s="161">
        <v>1.8</v>
      </c>
      <c r="E210" s="161">
        <v>4.04</v>
      </c>
      <c r="F210" s="161">
        <v>10.49</v>
      </c>
      <c r="G210" s="161">
        <v>85</v>
      </c>
      <c r="H210" s="161">
        <v>9.16</v>
      </c>
      <c r="I210" s="162" t="s">
        <v>126</v>
      </c>
      <c r="J210" s="179"/>
      <c r="K210" s="171"/>
      <c r="L210" s="171"/>
    </row>
    <row r="212" spans="1:12" s="9" customFormat="1" ht="34.5" customHeight="1">
      <c r="A212" s="158" t="s">
        <v>44</v>
      </c>
      <c r="B212" s="178" t="s">
        <v>202</v>
      </c>
      <c r="C212" s="167">
        <v>40</v>
      </c>
      <c r="D212" s="168">
        <v>0.2</v>
      </c>
      <c r="E212" s="168">
        <v>0.12</v>
      </c>
      <c r="F212" s="168">
        <v>3</v>
      </c>
      <c r="G212" s="168">
        <v>13.76</v>
      </c>
      <c r="H212" s="168">
        <v>6</v>
      </c>
      <c r="I212" s="169" t="s">
        <v>42</v>
      </c>
      <c r="J212" s="179"/>
      <c r="K212" s="171"/>
      <c r="L212" s="171"/>
    </row>
    <row r="214" spans="1:12" s="9" customFormat="1">
      <c r="A214" s="173"/>
      <c r="B214" s="166" t="s">
        <v>115</v>
      </c>
      <c r="C214" s="167">
        <v>110</v>
      </c>
      <c r="D214" s="168">
        <v>2.5739999999999998</v>
      </c>
      <c r="E214" s="168">
        <v>2.74</v>
      </c>
      <c r="F214" s="168">
        <v>14.47</v>
      </c>
      <c r="G214" s="168">
        <v>92.4</v>
      </c>
      <c r="H214" s="168">
        <v>11.84</v>
      </c>
      <c r="I214" s="169" t="s">
        <v>116</v>
      </c>
      <c r="J214" s="179"/>
      <c r="K214" s="171"/>
      <c r="L214" s="171"/>
    </row>
    <row r="216" spans="1:12" s="9" customFormat="1">
      <c r="A216" s="173"/>
      <c r="B216" s="166" t="s">
        <v>115</v>
      </c>
      <c r="C216" s="167">
        <v>120</v>
      </c>
      <c r="D216" s="168">
        <v>2.81</v>
      </c>
      <c r="E216" s="168">
        <v>2.99</v>
      </c>
      <c r="F216" s="168">
        <v>15.79</v>
      </c>
      <c r="G216" s="168">
        <v>101</v>
      </c>
      <c r="H216" s="168">
        <v>12.92</v>
      </c>
      <c r="I216" s="169" t="s">
        <v>116</v>
      </c>
      <c r="J216" s="179"/>
      <c r="K216" s="171"/>
      <c r="L216" s="171"/>
    </row>
    <row r="218" spans="1:12" s="9" customFormat="1" ht="25.5">
      <c r="A218" s="173"/>
      <c r="B218" s="178" t="s">
        <v>220</v>
      </c>
      <c r="C218" s="167">
        <v>180</v>
      </c>
      <c r="D218" s="168">
        <v>4.1399999999999997</v>
      </c>
      <c r="E218" s="168">
        <v>3.81</v>
      </c>
      <c r="F218" s="168">
        <v>11.92</v>
      </c>
      <c r="G218" s="168">
        <v>100</v>
      </c>
      <c r="H218" s="168">
        <v>4.18</v>
      </c>
      <c r="I218" s="169" t="s">
        <v>161</v>
      </c>
      <c r="J218" s="179"/>
      <c r="K218" s="171"/>
      <c r="L218" s="171"/>
    </row>
    <row r="220" spans="1:12" s="34" customFormat="1">
      <c r="A220" s="191"/>
      <c r="B220" s="159" t="s">
        <v>156</v>
      </c>
      <c r="C220" s="160">
        <v>185</v>
      </c>
      <c r="D220" s="161">
        <v>5.9</v>
      </c>
      <c r="E220" s="161">
        <v>7.5</v>
      </c>
      <c r="F220" s="161">
        <v>31.7</v>
      </c>
      <c r="G220" s="161">
        <v>217.6</v>
      </c>
      <c r="H220" s="161">
        <v>0.46</v>
      </c>
      <c r="I220" s="162" t="s">
        <v>157</v>
      </c>
      <c r="J220" s="163"/>
      <c r="K220" s="164"/>
      <c r="L220" s="164"/>
    </row>
    <row r="221" spans="1:12" s="34" customFormat="1">
      <c r="A221" s="187"/>
      <c r="B221" s="159" t="s">
        <v>52</v>
      </c>
      <c r="C221" s="160">
        <v>150</v>
      </c>
      <c r="D221" s="161">
        <v>4.58</v>
      </c>
      <c r="E221" s="161">
        <v>4.08</v>
      </c>
      <c r="F221" s="161">
        <v>7.58</v>
      </c>
      <c r="G221" s="161">
        <v>85</v>
      </c>
      <c r="H221" s="161">
        <v>2.0499999999999998</v>
      </c>
      <c r="I221" s="162" t="s">
        <v>53</v>
      </c>
      <c r="J221" s="163"/>
      <c r="K221" s="164"/>
      <c r="L221" s="164"/>
    </row>
    <row r="223" spans="1:12" s="9" customFormat="1">
      <c r="A223" s="173"/>
      <c r="B223" s="236" t="s">
        <v>185</v>
      </c>
      <c r="C223" s="189">
        <v>180</v>
      </c>
      <c r="D223" s="190">
        <v>0.4</v>
      </c>
      <c r="E223" s="190">
        <v>0.02</v>
      </c>
      <c r="F223" s="190">
        <v>24.99</v>
      </c>
      <c r="G223" s="190">
        <v>101.7</v>
      </c>
      <c r="H223" s="190">
        <v>0.36</v>
      </c>
      <c r="I223" s="204" t="s">
        <v>80</v>
      </c>
      <c r="J223" s="179"/>
      <c r="K223" s="171"/>
      <c r="L223" s="171"/>
    </row>
    <row r="225" spans="1:12" s="34" customFormat="1">
      <c r="A225" s="237"/>
      <c r="B225" s="188" t="s">
        <v>205</v>
      </c>
      <c r="C225" s="160">
        <v>40</v>
      </c>
      <c r="D225" s="161">
        <v>0.44</v>
      </c>
      <c r="E225" s="161">
        <v>2.0699999999999998</v>
      </c>
      <c r="F225" s="161">
        <v>4.5599999999999996</v>
      </c>
      <c r="G225" s="161">
        <v>38.68</v>
      </c>
      <c r="H225" s="161">
        <v>3.72</v>
      </c>
      <c r="I225" s="162" t="s">
        <v>206</v>
      </c>
      <c r="J225" s="163"/>
      <c r="K225" s="164"/>
      <c r="L225" s="164"/>
    </row>
    <row r="227" spans="1:12" s="9" customFormat="1" ht="25.5">
      <c r="A227" s="173" t="s">
        <v>30</v>
      </c>
      <c r="B227" s="178" t="s">
        <v>221</v>
      </c>
      <c r="C227" s="167">
        <v>40</v>
      </c>
      <c r="D227" s="168">
        <v>0.4</v>
      </c>
      <c r="E227" s="168">
        <v>4.0599999999999996</v>
      </c>
      <c r="F227" s="168">
        <v>2.0499999999999998</v>
      </c>
      <c r="G227" s="168">
        <v>46.43</v>
      </c>
      <c r="H227" s="168">
        <v>6.62</v>
      </c>
      <c r="I227" s="169" t="s">
        <v>222</v>
      </c>
      <c r="J227" s="179"/>
      <c r="K227" s="171"/>
      <c r="L227" s="171"/>
    </row>
    <row r="228" spans="1:12" s="9" customFormat="1" ht="25.5">
      <c r="A228" s="173" t="s">
        <v>30</v>
      </c>
      <c r="B228" s="207" t="s">
        <v>31</v>
      </c>
      <c r="C228" s="167">
        <v>40</v>
      </c>
      <c r="D228" s="168">
        <v>0.76</v>
      </c>
      <c r="E228" s="168">
        <v>4.05</v>
      </c>
      <c r="F228" s="168">
        <v>2.5</v>
      </c>
      <c r="G228" s="168">
        <v>42</v>
      </c>
      <c r="H228" s="168">
        <v>2.38</v>
      </c>
      <c r="I228" s="169" t="s">
        <v>32</v>
      </c>
      <c r="J228" s="179"/>
      <c r="K228" s="171"/>
      <c r="L228" s="171"/>
    </row>
    <row r="230" spans="1:12" s="9" customFormat="1" ht="14.1" customHeight="1">
      <c r="A230" s="173"/>
      <c r="B230" s="178" t="s">
        <v>182</v>
      </c>
      <c r="C230" s="167">
        <v>180</v>
      </c>
      <c r="D230" s="168">
        <v>6.46</v>
      </c>
      <c r="E230" s="168">
        <v>6.24</v>
      </c>
      <c r="F230" s="168">
        <v>16.93</v>
      </c>
      <c r="G230" s="168">
        <v>162.01</v>
      </c>
      <c r="H230" s="168">
        <v>1.1499999999999999</v>
      </c>
      <c r="I230" s="169" t="s">
        <v>183</v>
      </c>
      <c r="J230" s="179"/>
      <c r="K230" s="171"/>
      <c r="L230" s="171"/>
    </row>
    <row r="232" spans="1:12" s="253" customFormat="1">
      <c r="A232" s="227"/>
      <c r="B232" s="247" t="s">
        <v>184</v>
      </c>
      <c r="C232" s="248">
        <v>40</v>
      </c>
      <c r="D232" s="249">
        <v>0.56999999999999995</v>
      </c>
      <c r="E232" s="249">
        <v>2.44</v>
      </c>
      <c r="F232" s="249">
        <v>3.34</v>
      </c>
      <c r="G232" s="249">
        <v>26.66</v>
      </c>
      <c r="H232" s="249">
        <v>3.8</v>
      </c>
      <c r="I232" s="250" t="s">
        <v>84</v>
      </c>
      <c r="J232" s="251"/>
      <c r="K232" s="252"/>
      <c r="L232" s="252"/>
    </row>
    <row r="233" spans="1:12">
      <c r="A233" s="91"/>
      <c r="B233" s="91" t="s">
        <v>43</v>
      </c>
      <c r="C233" s="185">
        <v>15</v>
      </c>
      <c r="D233" s="185">
        <v>1.89</v>
      </c>
      <c r="E233" s="185">
        <v>0.15</v>
      </c>
      <c r="F233" s="185">
        <v>7.25</v>
      </c>
      <c r="G233" s="185">
        <v>35.5</v>
      </c>
      <c r="H233" s="185">
        <f>H234/2</f>
        <v>0</v>
      </c>
      <c r="I233" s="185" t="s">
        <v>42</v>
      </c>
    </row>
    <row r="234" spans="1:12">
      <c r="B234" s="254" t="s">
        <v>41</v>
      </c>
      <c r="C234" s="255">
        <v>35</v>
      </c>
      <c r="D234" s="255">
        <v>2.77</v>
      </c>
      <c r="E234" s="255">
        <v>0.35</v>
      </c>
      <c r="F234" s="255">
        <v>16.91</v>
      </c>
      <c r="G234" s="255">
        <v>82.2</v>
      </c>
      <c r="H234" s="255">
        <v>0</v>
      </c>
      <c r="I234" s="255" t="s">
        <v>42</v>
      </c>
      <c r="J234" s="154"/>
    </row>
    <row r="235" spans="1:12">
      <c r="A235" s="256"/>
      <c r="B235" s="256" t="s">
        <v>43</v>
      </c>
      <c r="C235" s="185">
        <v>25</v>
      </c>
      <c r="D235" s="185">
        <v>1.65</v>
      </c>
      <c r="E235" s="185">
        <v>0.3</v>
      </c>
      <c r="F235" s="185">
        <v>8.35</v>
      </c>
      <c r="G235" s="185">
        <v>43.5</v>
      </c>
      <c r="H235" s="185">
        <v>0</v>
      </c>
      <c r="I235" s="185" t="s">
        <v>42</v>
      </c>
    </row>
    <row r="237" spans="1:12" s="34" customFormat="1" ht="25.5">
      <c r="A237" s="191"/>
      <c r="B237" s="159" t="s">
        <v>107</v>
      </c>
      <c r="C237" s="160">
        <v>180</v>
      </c>
      <c r="D237" s="161">
        <v>5.33</v>
      </c>
      <c r="E237" s="161">
        <v>5.34</v>
      </c>
      <c r="F237" s="161">
        <v>16.14</v>
      </c>
      <c r="G237" s="161">
        <v>133.91999999999999</v>
      </c>
      <c r="H237" s="161">
        <v>0.82</v>
      </c>
      <c r="I237" s="162" t="s">
        <v>72</v>
      </c>
      <c r="J237" s="163"/>
      <c r="K237" s="164"/>
      <c r="L237" s="164"/>
    </row>
    <row r="239" spans="1:12" s="9" customFormat="1" ht="14.1" customHeight="1">
      <c r="A239" s="173"/>
      <c r="B239" s="178" t="s">
        <v>182</v>
      </c>
      <c r="C239" s="167">
        <v>150</v>
      </c>
      <c r="D239" s="168">
        <v>5.35</v>
      </c>
      <c r="E239" s="168">
        <v>5.97</v>
      </c>
      <c r="F239" s="168">
        <v>13.88</v>
      </c>
      <c r="G239" s="168">
        <v>167.93</v>
      </c>
      <c r="H239" s="168">
        <v>0.96</v>
      </c>
      <c r="I239" s="169" t="s">
        <v>183</v>
      </c>
      <c r="J239" s="179"/>
      <c r="K239" s="171"/>
      <c r="L239" s="171"/>
    </row>
    <row r="241" spans="1:12" s="9" customFormat="1" ht="36" customHeight="1">
      <c r="A241" s="158" t="s">
        <v>44</v>
      </c>
      <c r="B241" s="166" t="s">
        <v>81</v>
      </c>
      <c r="C241" s="167">
        <v>155</v>
      </c>
      <c r="D241" s="168">
        <v>16.59</v>
      </c>
      <c r="E241" s="168">
        <v>28.81</v>
      </c>
      <c r="F241" s="168">
        <v>2.5499999999999998</v>
      </c>
      <c r="G241" s="161">
        <v>335.53</v>
      </c>
      <c r="H241" s="168">
        <v>0.31</v>
      </c>
      <c r="I241" s="169" t="s">
        <v>83</v>
      </c>
      <c r="J241" s="179"/>
      <c r="K241" s="171"/>
      <c r="L241" s="171"/>
    </row>
    <row r="242" spans="1:12" s="9" customFormat="1" ht="36" customHeight="1">
      <c r="A242" s="158" t="s">
        <v>44</v>
      </c>
      <c r="B242" s="166" t="s">
        <v>81</v>
      </c>
      <c r="C242" s="169" t="s">
        <v>82</v>
      </c>
      <c r="D242" s="168">
        <v>16.55</v>
      </c>
      <c r="E242" s="168">
        <v>25.18</v>
      </c>
      <c r="F242" s="168">
        <v>2.48</v>
      </c>
      <c r="G242" s="161">
        <v>302.52999999999997</v>
      </c>
      <c r="H242" s="168">
        <v>0.31</v>
      </c>
      <c r="I242" s="169" t="s">
        <v>83</v>
      </c>
      <c r="J242" s="179"/>
      <c r="K242" s="171"/>
      <c r="L242" s="171"/>
    </row>
    <row r="244" spans="1:12" s="199" customFormat="1">
      <c r="A244" s="257"/>
      <c r="B244" s="258" t="s">
        <v>130</v>
      </c>
      <c r="C244" s="259" t="s">
        <v>200</v>
      </c>
      <c r="D244" s="260">
        <v>0.08</v>
      </c>
      <c r="E244" s="260">
        <v>0.04</v>
      </c>
      <c r="F244" s="260">
        <v>6.83</v>
      </c>
      <c r="G244" s="260">
        <v>28</v>
      </c>
      <c r="H244" s="260">
        <v>0.16</v>
      </c>
      <c r="I244" s="261" t="s">
        <v>132</v>
      </c>
      <c r="J244" s="197"/>
      <c r="K244" s="198"/>
      <c r="L244" s="198"/>
    </row>
    <row r="245" spans="1:12" s="199" customFormat="1">
      <c r="A245" s="192" t="s">
        <v>30</v>
      </c>
      <c r="B245" s="193" t="s">
        <v>223</v>
      </c>
      <c r="C245" s="194">
        <v>40</v>
      </c>
      <c r="D245" s="195">
        <v>0.46</v>
      </c>
      <c r="E245" s="195">
        <v>4.0599999999999996</v>
      </c>
      <c r="F245" s="195">
        <v>4.62</v>
      </c>
      <c r="G245" s="195">
        <v>56.78</v>
      </c>
      <c r="H245" s="195">
        <v>9</v>
      </c>
      <c r="I245" s="196" t="s">
        <v>224</v>
      </c>
      <c r="J245" s="197"/>
      <c r="K245" s="198" t="s">
        <v>225</v>
      </c>
      <c r="L245" s="198"/>
    </row>
    <row r="247" spans="1:12" s="9" customFormat="1">
      <c r="A247" s="158"/>
      <c r="B247" s="166" t="s">
        <v>85</v>
      </c>
      <c r="C247" s="167">
        <v>20</v>
      </c>
      <c r="D247" s="168">
        <v>1.5</v>
      </c>
      <c r="E247" s="168">
        <v>1.95</v>
      </c>
      <c r="F247" s="168">
        <v>14.9</v>
      </c>
      <c r="G247" s="168">
        <v>83.4</v>
      </c>
      <c r="H247" s="168">
        <v>0</v>
      </c>
      <c r="I247" s="169" t="s">
        <v>42</v>
      </c>
      <c r="J247" s="179"/>
      <c r="K247" s="171"/>
      <c r="L247" s="171"/>
    </row>
    <row r="249" spans="1:12" s="9" customFormat="1">
      <c r="A249" s="173"/>
      <c r="B249" s="166" t="s">
        <v>69</v>
      </c>
      <c r="C249" s="167">
        <v>30</v>
      </c>
      <c r="D249" s="168">
        <v>1.56</v>
      </c>
      <c r="E249" s="168">
        <v>0.12</v>
      </c>
      <c r="F249" s="168">
        <v>17.36</v>
      </c>
      <c r="G249" s="168">
        <v>75.459999999999994</v>
      </c>
      <c r="H249" s="168">
        <v>0.5</v>
      </c>
      <c r="I249" s="169" t="s">
        <v>70</v>
      </c>
      <c r="J249" s="179"/>
      <c r="K249" s="171"/>
      <c r="L249" s="171"/>
    </row>
    <row r="251" spans="1:12" s="9" customFormat="1" ht="38.25">
      <c r="A251" s="165" t="s">
        <v>44</v>
      </c>
      <c r="B251" s="262" t="s">
        <v>119</v>
      </c>
      <c r="C251" s="263">
        <v>40</v>
      </c>
      <c r="D251" s="264">
        <v>0.48</v>
      </c>
      <c r="E251" s="264">
        <v>1.89</v>
      </c>
      <c r="F251" s="264">
        <v>3.08</v>
      </c>
      <c r="G251" s="264">
        <v>31</v>
      </c>
      <c r="H251" s="264">
        <v>3</v>
      </c>
      <c r="I251" s="169" t="s">
        <v>120</v>
      </c>
      <c r="J251" s="179"/>
      <c r="K251" s="171"/>
      <c r="L251" s="171"/>
    </row>
    <row r="253" spans="1:12" s="9" customFormat="1" ht="34.5" customHeight="1">
      <c r="A253" s="158" t="s">
        <v>44</v>
      </c>
      <c r="B253" s="178" t="s">
        <v>202</v>
      </c>
      <c r="C253" s="167">
        <v>40</v>
      </c>
      <c r="D253" s="168">
        <v>0.2</v>
      </c>
      <c r="E253" s="168">
        <v>0.12</v>
      </c>
      <c r="F253" s="168">
        <v>3</v>
      </c>
      <c r="G253" s="168">
        <v>13.76</v>
      </c>
      <c r="H253" s="168">
        <v>6</v>
      </c>
      <c r="I253" s="169" t="s">
        <v>42</v>
      </c>
      <c r="J253" s="179"/>
      <c r="K253" s="171"/>
      <c r="L253" s="171"/>
    </row>
    <row r="255" spans="1:12" s="9" customFormat="1">
      <c r="A255" s="173" t="s">
        <v>30</v>
      </c>
      <c r="B255" s="166" t="s">
        <v>45</v>
      </c>
      <c r="C255" s="167">
        <v>40</v>
      </c>
      <c r="D255" s="168">
        <v>0.52</v>
      </c>
      <c r="E255" s="168">
        <v>1.65</v>
      </c>
      <c r="F255" s="168">
        <v>2.86</v>
      </c>
      <c r="G255" s="168">
        <v>28.4</v>
      </c>
      <c r="H255" s="168">
        <v>1.76</v>
      </c>
      <c r="I255" s="169" t="s">
        <v>46</v>
      </c>
      <c r="J255" s="179"/>
      <c r="K255" s="171"/>
      <c r="L255" s="171"/>
    </row>
    <row r="256" spans="1:12" s="9" customFormat="1">
      <c r="A256" s="173" t="s">
        <v>27</v>
      </c>
      <c r="B256" s="166" t="s">
        <v>28</v>
      </c>
      <c r="C256" s="167">
        <v>90</v>
      </c>
      <c r="D256" s="168">
        <v>1.35</v>
      </c>
      <c r="E256" s="168">
        <v>0.45</v>
      </c>
      <c r="F256" s="168">
        <v>18.899999999999999</v>
      </c>
      <c r="G256" s="168">
        <v>85.5</v>
      </c>
      <c r="H256" s="168">
        <v>9</v>
      </c>
      <c r="I256" s="169" t="s">
        <v>29</v>
      </c>
      <c r="J256" s="179"/>
      <c r="K256" s="171"/>
      <c r="L256" s="171"/>
    </row>
    <row r="258" spans="1:13" s="199" customFormat="1">
      <c r="A258" s="192"/>
      <c r="B258" s="193" t="s">
        <v>73</v>
      </c>
      <c r="C258" s="194">
        <v>180</v>
      </c>
      <c r="D258" s="195">
        <v>2.67</v>
      </c>
      <c r="E258" s="195">
        <v>2.34</v>
      </c>
      <c r="F258" s="195">
        <v>14.31</v>
      </c>
      <c r="G258" s="195">
        <v>89</v>
      </c>
      <c r="H258" s="195">
        <v>1.2</v>
      </c>
      <c r="I258" s="196" t="s">
        <v>74</v>
      </c>
      <c r="J258" s="197"/>
      <c r="K258" s="198"/>
      <c r="L258" s="198"/>
    </row>
    <row r="259" spans="1:13" s="199" customFormat="1">
      <c r="A259" s="257"/>
      <c r="B259" s="258" t="s">
        <v>130</v>
      </c>
      <c r="C259" s="259" t="s">
        <v>200</v>
      </c>
      <c r="D259" s="260">
        <v>0.08</v>
      </c>
      <c r="E259" s="260">
        <v>0.04</v>
      </c>
      <c r="F259" s="260">
        <v>6.83</v>
      </c>
      <c r="G259" s="260">
        <v>28</v>
      </c>
      <c r="H259" s="260">
        <v>0.16</v>
      </c>
      <c r="I259" s="261" t="s">
        <v>132</v>
      </c>
      <c r="J259" s="197"/>
      <c r="K259" s="198"/>
      <c r="L259" s="198"/>
    </row>
    <row r="261" spans="1:13" s="9" customFormat="1">
      <c r="A261" s="173" t="s">
        <v>30</v>
      </c>
      <c r="B261" s="166" t="s">
        <v>91</v>
      </c>
      <c r="C261" s="167">
        <v>40</v>
      </c>
      <c r="D261" s="168">
        <v>0.28000000000000003</v>
      </c>
      <c r="E261" s="168">
        <v>0.04</v>
      </c>
      <c r="F261" s="168">
        <v>0.76</v>
      </c>
      <c r="G261" s="168">
        <v>4.8</v>
      </c>
      <c r="H261" s="168">
        <v>1.96</v>
      </c>
      <c r="I261" s="169" t="s">
        <v>92</v>
      </c>
      <c r="J261" s="179"/>
      <c r="K261" s="171"/>
      <c r="L261" s="171"/>
    </row>
    <row r="263" spans="1:13" s="199" customFormat="1">
      <c r="A263" s="192" t="s">
        <v>30</v>
      </c>
      <c r="B263" s="193" t="s">
        <v>76</v>
      </c>
      <c r="C263" s="194">
        <v>40</v>
      </c>
      <c r="D263" s="195">
        <v>0.44</v>
      </c>
      <c r="E263" s="195">
        <v>0.08</v>
      </c>
      <c r="F263" s="195">
        <v>1.52</v>
      </c>
      <c r="G263" s="195">
        <v>8.8000000000000007</v>
      </c>
      <c r="H263" s="195">
        <v>7</v>
      </c>
      <c r="I263" s="196" t="s">
        <v>65</v>
      </c>
      <c r="J263" s="197"/>
      <c r="K263" s="198"/>
      <c r="L263" s="198"/>
    </row>
    <row r="264" spans="1:13" s="199" customFormat="1">
      <c r="A264" s="192" t="s">
        <v>30</v>
      </c>
      <c r="B264" s="193" t="s">
        <v>223</v>
      </c>
      <c r="C264" s="194">
        <v>40</v>
      </c>
      <c r="D264" s="195">
        <v>0.46</v>
      </c>
      <c r="E264" s="195">
        <v>4.0599999999999996</v>
      </c>
      <c r="F264" s="195">
        <v>4.62</v>
      </c>
      <c r="G264" s="195">
        <v>56.78</v>
      </c>
      <c r="H264" s="195">
        <v>9</v>
      </c>
      <c r="I264" s="196" t="s">
        <v>224</v>
      </c>
      <c r="J264" s="197"/>
      <c r="K264" s="198" t="s">
        <v>225</v>
      </c>
      <c r="L264" s="198"/>
    </row>
    <row r="266" spans="1:13" s="9" customFormat="1">
      <c r="A266" s="173"/>
      <c r="B266" s="166" t="s">
        <v>117</v>
      </c>
      <c r="C266" s="167">
        <v>150</v>
      </c>
      <c r="D266" s="168">
        <v>0.24</v>
      </c>
      <c r="E266" s="168">
        <v>0.06</v>
      </c>
      <c r="F266" s="168">
        <v>18.149999999999999</v>
      </c>
      <c r="G266" s="161">
        <v>74.099999999999994</v>
      </c>
      <c r="H266" s="168">
        <v>1.94</v>
      </c>
      <c r="I266" s="169" t="s">
        <v>118</v>
      </c>
      <c r="J266" s="179"/>
      <c r="K266" s="171"/>
      <c r="L266" s="171"/>
    </row>
    <row r="267" spans="1:13" s="272" customFormat="1">
      <c r="A267" s="265"/>
      <c r="B267" s="266" t="s">
        <v>171</v>
      </c>
      <c r="C267" s="267">
        <v>150</v>
      </c>
      <c r="D267" s="268">
        <v>0.43</v>
      </c>
      <c r="E267" s="268">
        <v>0.05</v>
      </c>
      <c r="F267" s="268">
        <v>22.65</v>
      </c>
      <c r="G267" s="268">
        <v>92.7</v>
      </c>
      <c r="H267" s="268">
        <v>0.82</v>
      </c>
      <c r="I267" s="269" t="s">
        <v>172</v>
      </c>
      <c r="J267" s="270"/>
      <c r="K267" s="271"/>
      <c r="L267" s="271"/>
    </row>
    <row r="268" spans="1:13" s="34" customFormat="1">
      <c r="A268" s="201"/>
      <c r="B268" s="241" t="s">
        <v>130</v>
      </c>
      <c r="C268" s="242" t="s">
        <v>200</v>
      </c>
      <c r="D268" s="203">
        <v>0.08</v>
      </c>
      <c r="E268" s="203">
        <v>0.04</v>
      </c>
      <c r="F268" s="203">
        <v>6.83</v>
      </c>
      <c r="G268" s="203">
        <v>28</v>
      </c>
      <c r="H268" s="203">
        <v>0.16</v>
      </c>
      <c r="I268" s="243" t="s">
        <v>132</v>
      </c>
      <c r="J268" s="179"/>
      <c r="K268" s="171"/>
      <c r="L268" s="171"/>
      <c r="M268" s="9"/>
    </row>
    <row r="270" spans="1:13" s="9" customFormat="1" ht="27.6" customHeight="1">
      <c r="A270" s="224" t="s">
        <v>30</v>
      </c>
      <c r="B270" s="178" t="s">
        <v>147</v>
      </c>
      <c r="C270" s="167">
        <v>40</v>
      </c>
      <c r="D270" s="168">
        <v>0.38</v>
      </c>
      <c r="E270" s="168">
        <v>2.46</v>
      </c>
      <c r="F270" s="168">
        <v>1.23</v>
      </c>
      <c r="G270" s="168">
        <v>28.56</v>
      </c>
      <c r="H270" s="168">
        <v>7.64</v>
      </c>
      <c r="I270" s="169" t="s">
        <v>148</v>
      </c>
      <c r="J270" s="179"/>
      <c r="K270" s="171"/>
      <c r="L270" s="171"/>
    </row>
    <row r="272" spans="1:13" s="34" customFormat="1">
      <c r="A272" s="187"/>
      <c r="B272" s="188" t="s">
        <v>226</v>
      </c>
      <c r="C272" s="160">
        <v>5</v>
      </c>
      <c r="D272" s="161">
        <v>2.5000000000000001E-2</v>
      </c>
      <c r="E272" s="161">
        <v>0</v>
      </c>
      <c r="F272" s="161">
        <v>3.58</v>
      </c>
      <c r="G272" s="161">
        <v>14</v>
      </c>
      <c r="H272" s="161">
        <v>1.2E-2</v>
      </c>
      <c r="I272" s="162" t="s">
        <v>42</v>
      </c>
      <c r="J272" s="163"/>
      <c r="K272" s="164"/>
      <c r="L272" s="164"/>
    </row>
  </sheetData>
  <mergeCells count="7">
    <mergeCell ref="I1:I2"/>
    <mergeCell ref="A1:A2"/>
    <mergeCell ref="B1:B2"/>
    <mergeCell ref="C1:C2"/>
    <mergeCell ref="D1:F1"/>
    <mergeCell ref="G1:G2"/>
    <mergeCell ref="H1:H2"/>
  </mergeCells>
  <pageMargins left="0.70000000000000007" right="0.70000000000000007" top="1.0456692913385832" bottom="1.0456692913385832" header="0.75000000000000011" footer="0.75000000000000011"/>
  <pageSetup paperSize="0" fitToWidth="0" fitToHeight="0" pageOrder="overThenDown" orientation="portrait" horizontalDpi="0" verticalDpi="0" copies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85"/>
  <sheetViews>
    <sheetView workbookViewId="0">
      <selection activeCell="G6" sqref="G6"/>
    </sheetView>
  </sheetViews>
  <sheetFormatPr defaultRowHeight="14.25"/>
  <cols>
    <col min="1" max="1" width="7.125" style="275" customWidth="1"/>
    <col min="2" max="2" width="24.75" style="276" customWidth="1"/>
    <col min="3" max="3" width="13.5" style="275" customWidth="1"/>
    <col min="4" max="6" width="8.375" style="275" customWidth="1"/>
    <col min="7" max="7" width="13.625" style="275" customWidth="1"/>
    <col min="8" max="8" width="12.25" style="275" customWidth="1"/>
    <col min="9" max="9" width="9.75" style="275" customWidth="1"/>
    <col min="10" max="10" width="8.375" style="274" customWidth="1"/>
    <col min="11" max="256" width="8.375" customWidth="1"/>
    <col min="257" max="257" width="9" customWidth="1"/>
  </cols>
  <sheetData>
    <row r="1" spans="1:9" ht="36.75" customHeight="1">
      <c r="A1" s="392" t="s">
        <v>11</v>
      </c>
      <c r="B1" s="393" t="s">
        <v>12</v>
      </c>
      <c r="C1" s="392" t="s">
        <v>13</v>
      </c>
      <c r="D1" s="394" t="s">
        <v>14</v>
      </c>
      <c r="E1" s="394"/>
      <c r="F1" s="394"/>
      <c r="G1" s="392" t="s">
        <v>15</v>
      </c>
      <c r="H1" s="395" t="s">
        <v>16</v>
      </c>
      <c r="I1" s="392" t="s">
        <v>17</v>
      </c>
    </row>
    <row r="2" spans="1:9">
      <c r="A2" s="392"/>
      <c r="B2" s="393"/>
      <c r="C2" s="392"/>
      <c r="D2" s="273" t="s">
        <v>18</v>
      </c>
      <c r="E2" s="273" t="s">
        <v>19</v>
      </c>
      <c r="F2" s="273" t="s">
        <v>20</v>
      </c>
      <c r="G2" s="392"/>
      <c r="H2" s="395"/>
      <c r="I2" s="392"/>
    </row>
    <row r="4" spans="1:9" ht="25.5">
      <c r="A4" s="275">
        <v>1</v>
      </c>
      <c r="B4" s="277" t="s">
        <v>227</v>
      </c>
      <c r="C4" s="275">
        <v>20</v>
      </c>
      <c r="D4" s="275">
        <v>1.23</v>
      </c>
      <c r="E4" s="275">
        <v>3.78</v>
      </c>
      <c r="F4" s="275">
        <v>7.31</v>
      </c>
      <c r="G4" s="275">
        <v>68</v>
      </c>
      <c r="H4" s="275">
        <v>0</v>
      </c>
    </row>
    <row r="5" spans="1:9" ht="25.5">
      <c r="A5" s="275">
        <v>1</v>
      </c>
      <c r="B5" s="277" t="s">
        <v>227</v>
      </c>
      <c r="C5" s="275">
        <v>40</v>
      </c>
      <c r="D5" s="275">
        <v>2.4500000000000002</v>
      </c>
      <c r="E5" s="275">
        <v>7.55</v>
      </c>
      <c r="F5" s="275">
        <v>14.62</v>
      </c>
      <c r="G5" s="275">
        <v>136</v>
      </c>
      <c r="H5" s="275">
        <v>0</v>
      </c>
    </row>
    <row r="6" spans="1:9" ht="25.5">
      <c r="B6" s="277" t="s">
        <v>227</v>
      </c>
      <c r="C6" s="275">
        <v>35</v>
      </c>
      <c r="D6" s="275">
        <v>2.31</v>
      </c>
      <c r="E6" s="275">
        <v>4.3099999999999996</v>
      </c>
      <c r="F6" s="275">
        <v>15.11</v>
      </c>
      <c r="G6" s="275">
        <v>108.44</v>
      </c>
      <c r="H6" s="275">
        <v>0</v>
      </c>
    </row>
    <row r="7" spans="1:9">
      <c r="B7" s="277"/>
    </row>
    <row r="8" spans="1:9" ht="25.5">
      <c r="B8" s="277" t="s">
        <v>228</v>
      </c>
      <c r="C8" s="275">
        <v>45</v>
      </c>
      <c r="D8" s="275">
        <v>4.7300000000000004</v>
      </c>
      <c r="E8" s="275">
        <v>6.88</v>
      </c>
      <c r="F8" s="275">
        <v>14.56</v>
      </c>
      <c r="G8" s="275">
        <v>139</v>
      </c>
      <c r="H8" s="275">
        <v>7.0000000000000007E-2</v>
      </c>
    </row>
    <row r="9" spans="1:9">
      <c r="B9" s="277"/>
    </row>
    <row r="10" spans="1:9">
      <c r="B10" s="277"/>
    </row>
    <row r="11" spans="1:9">
      <c r="B11" s="277"/>
    </row>
    <row r="12" spans="1:9">
      <c r="B12" s="277"/>
    </row>
    <row r="13" spans="1:9">
      <c r="B13" s="277"/>
    </row>
    <row r="14" spans="1:9">
      <c r="B14" s="277"/>
    </row>
    <row r="15" spans="1:9">
      <c r="B15" s="277"/>
    </row>
    <row r="16" spans="1:9">
      <c r="B16" s="277"/>
    </row>
    <row r="17" spans="1:8">
      <c r="B17" s="277"/>
    </row>
    <row r="18" spans="1:8">
      <c r="B18" s="277"/>
    </row>
    <row r="19" spans="1:8" ht="25.5">
      <c r="A19" s="275">
        <v>10</v>
      </c>
      <c r="B19" s="277" t="s">
        <v>229</v>
      </c>
      <c r="C19" s="275">
        <v>60</v>
      </c>
      <c r="D19" s="275">
        <v>1.79</v>
      </c>
      <c r="E19" s="275">
        <v>3.11</v>
      </c>
      <c r="F19" s="275">
        <v>3.75</v>
      </c>
      <c r="G19" s="275">
        <v>50</v>
      </c>
      <c r="H19" s="275">
        <v>6.6</v>
      </c>
    </row>
    <row r="22" spans="1:8">
      <c r="B22" s="277"/>
    </row>
    <row r="23" spans="1:8" ht="25.5">
      <c r="A23" s="275">
        <v>14</v>
      </c>
      <c r="B23" s="277" t="s">
        <v>230</v>
      </c>
      <c r="C23" s="275">
        <v>60</v>
      </c>
      <c r="D23" s="275">
        <v>0.68</v>
      </c>
      <c r="E23" s="275">
        <v>3.71</v>
      </c>
      <c r="F23" s="275">
        <v>2.83</v>
      </c>
      <c r="G23" s="275">
        <v>47</v>
      </c>
      <c r="H23" s="275">
        <v>12.25</v>
      </c>
    </row>
    <row r="24" spans="1:8">
      <c r="B24" s="277"/>
    </row>
    <row r="25" spans="1:8">
      <c r="B25" s="277"/>
    </row>
    <row r="26" spans="1:8" ht="25.5">
      <c r="A26" s="275">
        <v>15</v>
      </c>
      <c r="B26" s="277" t="s">
        <v>231</v>
      </c>
      <c r="C26" s="275">
        <v>60</v>
      </c>
      <c r="D26" s="275">
        <v>0.59</v>
      </c>
      <c r="E26" s="275">
        <v>3.69</v>
      </c>
      <c r="F26" s="275">
        <v>2.2400000000000002</v>
      </c>
      <c r="G26" s="275">
        <v>45</v>
      </c>
      <c r="H26" s="275">
        <v>10.06</v>
      </c>
    </row>
    <row r="27" spans="1:8">
      <c r="B27" s="277"/>
    </row>
    <row r="29" spans="1:8">
      <c r="B29" s="277"/>
    </row>
    <row r="30" spans="1:8">
      <c r="B30" s="277"/>
    </row>
    <row r="32" spans="1:8" ht="25.5">
      <c r="A32" s="275">
        <v>18</v>
      </c>
      <c r="B32" s="277" t="s">
        <v>232</v>
      </c>
      <c r="C32" s="275">
        <v>60</v>
      </c>
      <c r="D32" s="275">
        <v>0.52</v>
      </c>
      <c r="E32" s="275">
        <v>3.12</v>
      </c>
      <c r="F32" s="275">
        <v>3.17</v>
      </c>
      <c r="G32" s="275">
        <v>43</v>
      </c>
      <c r="H32" s="275">
        <v>7.5</v>
      </c>
    </row>
    <row r="33" spans="1:8">
      <c r="B33" s="277"/>
    </row>
    <row r="34" spans="1:8">
      <c r="B34" s="277"/>
    </row>
    <row r="35" spans="1:8">
      <c r="B35" s="277"/>
    </row>
    <row r="36" spans="1:8">
      <c r="B36" s="277"/>
    </row>
    <row r="37" spans="1:8">
      <c r="B37" s="277"/>
    </row>
    <row r="38" spans="1:8">
      <c r="B38" s="277"/>
    </row>
    <row r="39" spans="1:8">
      <c r="B39" s="277"/>
    </row>
    <row r="40" spans="1:8">
      <c r="B40" s="277"/>
    </row>
    <row r="41" spans="1:8" ht="25.5">
      <c r="A41" s="275">
        <v>21</v>
      </c>
      <c r="B41" s="277" t="s">
        <v>233</v>
      </c>
      <c r="C41" s="275">
        <v>60</v>
      </c>
      <c r="D41" s="275">
        <v>0.84</v>
      </c>
      <c r="E41" s="275">
        <v>3.05</v>
      </c>
      <c r="F41" s="275">
        <v>5.19</v>
      </c>
      <c r="G41" s="275">
        <v>52</v>
      </c>
      <c r="H41" s="275">
        <v>20.97</v>
      </c>
    </row>
    <row r="42" spans="1:8">
      <c r="B42" s="277"/>
    </row>
    <row r="43" spans="1:8">
      <c r="B43" s="277"/>
    </row>
    <row r="44" spans="1:8">
      <c r="B44" s="277"/>
    </row>
    <row r="45" spans="1:8">
      <c r="B45" s="277"/>
    </row>
    <row r="46" spans="1:8">
      <c r="B46" s="277"/>
    </row>
    <row r="47" spans="1:8">
      <c r="A47" s="275">
        <v>39</v>
      </c>
      <c r="B47" s="277" t="s">
        <v>234</v>
      </c>
      <c r="C47" s="275">
        <v>60</v>
      </c>
      <c r="D47" s="275">
        <v>0.65</v>
      </c>
      <c r="E47" s="275">
        <v>0.11</v>
      </c>
      <c r="F47" s="275">
        <v>5.17</v>
      </c>
      <c r="G47" s="275">
        <v>24</v>
      </c>
      <c r="H47" s="275">
        <v>3.75</v>
      </c>
    </row>
    <row r="48" spans="1:8">
      <c r="B48" s="277"/>
    </row>
    <row r="49" spans="1:9" ht="25.5">
      <c r="A49" s="275">
        <v>21</v>
      </c>
      <c r="B49" s="277" t="s">
        <v>235</v>
      </c>
      <c r="C49" s="275">
        <v>1000</v>
      </c>
      <c r="D49" s="275">
        <v>14.08</v>
      </c>
      <c r="E49" s="275">
        <v>50.76</v>
      </c>
      <c r="F49" s="275">
        <v>90.17</v>
      </c>
      <c r="G49" s="275">
        <v>874</v>
      </c>
      <c r="H49" s="275">
        <v>324.5</v>
      </c>
    </row>
    <row r="50" spans="1:9">
      <c r="A50" s="275">
        <v>36</v>
      </c>
      <c r="B50" s="277" t="s">
        <v>205</v>
      </c>
      <c r="C50" s="275">
        <v>1000</v>
      </c>
      <c r="D50" s="275">
        <v>11.09</v>
      </c>
      <c r="E50" s="275">
        <v>51.65</v>
      </c>
      <c r="F50" s="275">
        <v>114.38</v>
      </c>
      <c r="G50" s="275">
        <v>967</v>
      </c>
      <c r="H50" s="275">
        <v>93</v>
      </c>
    </row>
    <row r="51" spans="1:9" ht="25.5">
      <c r="A51" s="275">
        <v>37</v>
      </c>
      <c r="B51" s="277" t="s">
        <v>236</v>
      </c>
      <c r="C51" s="275">
        <v>1000</v>
      </c>
      <c r="D51" s="275">
        <v>14.4</v>
      </c>
      <c r="E51" s="275">
        <v>61.04</v>
      </c>
      <c r="F51" s="275">
        <v>66.8</v>
      </c>
      <c r="G51" s="275">
        <v>874</v>
      </c>
      <c r="H51" s="275">
        <v>85</v>
      </c>
    </row>
    <row r="52" spans="1:9">
      <c r="A52" s="275">
        <v>42</v>
      </c>
      <c r="B52" s="277" t="s">
        <v>237</v>
      </c>
      <c r="C52" s="275">
        <v>1000</v>
      </c>
      <c r="D52" s="275">
        <v>12.88</v>
      </c>
      <c r="E52" s="275">
        <v>0.96</v>
      </c>
      <c r="F52" s="275">
        <v>106.29</v>
      </c>
      <c r="G52" s="275">
        <v>485</v>
      </c>
      <c r="H52" s="275">
        <v>48</v>
      </c>
    </row>
    <row r="53" spans="1:9">
      <c r="A53" s="275">
        <v>53</v>
      </c>
      <c r="B53" s="277" t="s">
        <v>238</v>
      </c>
      <c r="C53" s="275">
        <v>1000</v>
      </c>
      <c r="D53" s="275">
        <v>15.02</v>
      </c>
      <c r="E53" s="275">
        <v>45.59</v>
      </c>
      <c r="F53" s="275">
        <v>61.62</v>
      </c>
      <c r="G53" s="275">
        <v>717</v>
      </c>
      <c r="H53" s="275">
        <v>29.47</v>
      </c>
    </row>
    <row r="54" spans="1:9">
      <c r="A54" s="275">
        <v>54</v>
      </c>
      <c r="B54" s="277" t="s">
        <v>239</v>
      </c>
      <c r="C54" s="275">
        <v>1000</v>
      </c>
      <c r="D54" s="275">
        <v>9.06</v>
      </c>
      <c r="E54" s="275">
        <v>47.02</v>
      </c>
      <c r="F54" s="275">
        <v>59.24</v>
      </c>
      <c r="G54" s="275">
        <v>696</v>
      </c>
      <c r="H54" s="275">
        <v>55.23</v>
      </c>
    </row>
    <row r="55" spans="1:9">
      <c r="A55" s="275">
        <v>55</v>
      </c>
      <c r="B55" s="277" t="s">
        <v>240</v>
      </c>
      <c r="C55" s="275">
        <v>1000</v>
      </c>
      <c r="D55" s="275">
        <v>23.48</v>
      </c>
      <c r="E55" s="275">
        <v>45.97</v>
      </c>
      <c r="F55" s="275">
        <v>123.33</v>
      </c>
      <c r="G55" s="275">
        <v>1001</v>
      </c>
      <c r="H55" s="275">
        <v>67.2</v>
      </c>
    </row>
    <row r="56" spans="1:9">
      <c r="A56" s="275">
        <v>55</v>
      </c>
      <c r="B56" s="277" t="s">
        <v>135</v>
      </c>
      <c r="C56" s="275">
        <v>1000</v>
      </c>
      <c r="D56" s="275">
        <v>21.93</v>
      </c>
      <c r="E56" s="275">
        <v>45.97</v>
      </c>
      <c r="F56" s="275">
        <v>108.77</v>
      </c>
      <c r="G56" s="275">
        <v>937</v>
      </c>
      <c r="H56" s="275">
        <v>51.2</v>
      </c>
    </row>
    <row r="57" spans="1:9">
      <c r="A57" s="275">
        <v>56</v>
      </c>
      <c r="B57" s="277" t="s">
        <v>45</v>
      </c>
      <c r="C57" s="275">
        <v>1000</v>
      </c>
      <c r="D57" s="275">
        <v>13.03</v>
      </c>
      <c r="E57" s="275">
        <v>41.33</v>
      </c>
      <c r="F57" s="275">
        <v>71.569999999999993</v>
      </c>
      <c r="G57" s="275">
        <v>710</v>
      </c>
      <c r="H57" s="275">
        <v>43.68</v>
      </c>
    </row>
    <row r="58" spans="1:9" ht="25.5">
      <c r="A58" s="275">
        <v>57</v>
      </c>
      <c r="B58" s="277" t="s">
        <v>119</v>
      </c>
      <c r="C58" s="275">
        <v>40</v>
      </c>
      <c r="D58" s="275">
        <v>0.48</v>
      </c>
      <c r="E58" s="275">
        <v>1.89</v>
      </c>
      <c r="F58" s="275">
        <v>3.08</v>
      </c>
      <c r="G58" s="275">
        <v>31</v>
      </c>
      <c r="H58" s="275">
        <v>3</v>
      </c>
    </row>
    <row r="59" spans="1:9" ht="25.5">
      <c r="A59" s="275">
        <v>57</v>
      </c>
      <c r="B59" s="277" t="s">
        <v>119</v>
      </c>
      <c r="C59" s="275">
        <v>60</v>
      </c>
      <c r="D59" s="275">
        <v>0.72</v>
      </c>
      <c r="E59" s="275">
        <v>2.82</v>
      </c>
      <c r="F59" s="275">
        <v>4.62</v>
      </c>
      <c r="G59" s="275">
        <v>47</v>
      </c>
      <c r="H59" s="275">
        <v>4.5</v>
      </c>
    </row>
    <row r="60" spans="1:9">
      <c r="B60" s="277"/>
    </row>
    <row r="61" spans="1:9">
      <c r="B61" s="278" t="s">
        <v>45</v>
      </c>
      <c r="C61" s="279">
        <v>100</v>
      </c>
      <c r="D61" s="279">
        <v>1.3</v>
      </c>
      <c r="E61" s="279">
        <v>4.13</v>
      </c>
      <c r="F61" s="279">
        <v>7.16</v>
      </c>
      <c r="G61" s="279">
        <v>71</v>
      </c>
      <c r="H61" s="279">
        <v>4.3899999999999997</v>
      </c>
      <c r="I61" s="279">
        <v>263</v>
      </c>
    </row>
    <row r="62" spans="1:9">
      <c r="B62" s="277" t="s">
        <v>241</v>
      </c>
      <c r="C62" s="275">
        <v>50</v>
      </c>
      <c r="D62" s="275">
        <v>0.63</v>
      </c>
      <c r="E62" s="275">
        <v>5.04</v>
      </c>
      <c r="F62" s="275">
        <v>3.88</v>
      </c>
      <c r="G62" s="275">
        <v>63.4</v>
      </c>
      <c r="H62" s="275">
        <v>3.09</v>
      </c>
      <c r="I62" s="280">
        <v>17</v>
      </c>
    </row>
    <row r="63" spans="1:9" ht="25.5">
      <c r="B63" s="281" t="s">
        <v>242</v>
      </c>
      <c r="C63" s="275">
        <v>50</v>
      </c>
      <c r="D63" s="275">
        <v>0.8</v>
      </c>
      <c r="E63" s="275">
        <v>5</v>
      </c>
      <c r="F63" s="275">
        <v>1.79</v>
      </c>
      <c r="G63" s="275">
        <v>55.3</v>
      </c>
      <c r="H63" s="275">
        <v>8.6</v>
      </c>
      <c r="I63" s="282">
        <v>7</v>
      </c>
    </row>
    <row r="64" spans="1:9">
      <c r="B64" s="277"/>
    </row>
    <row r="65" spans="1:8">
      <c r="B65" s="277"/>
    </row>
    <row r="66" spans="1:8">
      <c r="B66" s="277"/>
    </row>
    <row r="67" spans="1:8">
      <c r="B67" s="277"/>
    </row>
    <row r="68" spans="1:8">
      <c r="B68" s="277"/>
    </row>
    <row r="78" spans="1:8">
      <c r="A78" s="275">
        <v>54</v>
      </c>
      <c r="B78" s="277" t="s">
        <v>239</v>
      </c>
      <c r="C78" s="275">
        <v>40</v>
      </c>
      <c r="D78" s="275">
        <v>0.36</v>
      </c>
      <c r="E78" s="275">
        <v>1.88</v>
      </c>
      <c r="F78" s="275">
        <v>2.37</v>
      </c>
      <c r="G78" s="275">
        <v>28</v>
      </c>
      <c r="H78" s="275">
        <v>2.21</v>
      </c>
    </row>
    <row r="79" spans="1:8">
      <c r="A79" s="275">
        <v>54</v>
      </c>
      <c r="B79" s="277" t="s">
        <v>239</v>
      </c>
      <c r="C79" s="275">
        <v>60</v>
      </c>
      <c r="D79" s="275">
        <v>0.54</v>
      </c>
      <c r="E79" s="275">
        <v>2.82</v>
      </c>
      <c r="F79" s="275">
        <v>3.55</v>
      </c>
      <c r="G79" s="275">
        <v>42</v>
      </c>
      <c r="H79" s="275">
        <v>3.31</v>
      </c>
    </row>
    <row r="81" spans="1:10" s="9" customFormat="1">
      <c r="A81" s="15"/>
      <c r="B81" s="25" t="s">
        <v>58</v>
      </c>
      <c r="C81" s="18" t="s">
        <v>59</v>
      </c>
      <c r="D81" s="17">
        <v>3.67</v>
      </c>
      <c r="E81" s="17">
        <v>3.19</v>
      </c>
      <c r="F81" s="17">
        <v>15.82</v>
      </c>
      <c r="G81" s="17">
        <v>107</v>
      </c>
      <c r="H81" s="17">
        <v>1.43</v>
      </c>
      <c r="I81" s="18" t="s">
        <v>60</v>
      </c>
      <c r="J81" s="309"/>
    </row>
    <row r="84" spans="1:10" s="9" customFormat="1">
      <c r="A84" s="62"/>
      <c r="B84" s="25" t="s">
        <v>113</v>
      </c>
      <c r="C84" s="16">
        <v>65</v>
      </c>
      <c r="D84" s="17">
        <v>3.96</v>
      </c>
      <c r="E84" s="17">
        <v>0.47</v>
      </c>
      <c r="F84" s="17">
        <v>0.39</v>
      </c>
      <c r="G84" s="17">
        <v>52.52</v>
      </c>
      <c r="H84" s="17">
        <v>0.71</v>
      </c>
      <c r="I84" s="18" t="s">
        <v>114</v>
      </c>
      <c r="J84" s="309"/>
    </row>
    <row r="85" spans="1:10" s="9" customFormat="1">
      <c r="A85" s="85"/>
      <c r="B85" s="35" t="s">
        <v>115</v>
      </c>
      <c r="C85" s="36">
        <v>120</v>
      </c>
      <c r="D85" s="37">
        <v>2.81</v>
      </c>
      <c r="E85" s="37">
        <v>2.99</v>
      </c>
      <c r="F85" s="37">
        <v>15.79</v>
      </c>
      <c r="G85" s="37">
        <v>101</v>
      </c>
      <c r="H85" s="37">
        <v>12.92</v>
      </c>
      <c r="I85" s="72" t="s">
        <v>116</v>
      </c>
      <c r="J85" s="309"/>
    </row>
  </sheetData>
  <mergeCells count="7">
    <mergeCell ref="I1:I2"/>
    <mergeCell ref="A1:A2"/>
    <mergeCell ref="B1:B2"/>
    <mergeCell ref="C1:C2"/>
    <mergeCell ref="D1:F1"/>
    <mergeCell ref="G1:G2"/>
    <mergeCell ref="H1:H2"/>
  </mergeCells>
  <pageMargins left="0.70000000000000007" right="0.70000000000000007" top="1.0456692913385832" bottom="1.0456692913385832" header="0.75000000000000011" footer="0.75000000000000011"/>
  <pageSetup paperSize="0" fitToWidth="0" fitToHeight="0" pageOrder="overThenDown" orientation="portrait" horizontalDpi="0" verticalDpi="0" copies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61"/>
  <sheetViews>
    <sheetView workbookViewId="0">
      <selection sqref="A1:I2"/>
    </sheetView>
  </sheetViews>
  <sheetFormatPr defaultRowHeight="14.25"/>
  <cols>
    <col min="1" max="1" width="7.125" style="283" customWidth="1"/>
    <col min="2" max="2" width="17.625" style="283" customWidth="1"/>
    <col min="3" max="3" width="13.5" style="283" customWidth="1"/>
    <col min="4" max="6" width="8.375" style="283" customWidth="1"/>
    <col min="7" max="7" width="13.625" style="283" customWidth="1"/>
    <col min="8" max="8" width="12.25" style="283" customWidth="1"/>
    <col min="9" max="9" width="9.75" style="283" customWidth="1"/>
    <col min="10" max="256" width="8.375" customWidth="1"/>
    <col min="257" max="257" width="9" customWidth="1"/>
  </cols>
  <sheetData>
    <row r="1" spans="1:9" ht="36.75" customHeight="1">
      <c r="A1" s="388" t="s">
        <v>11</v>
      </c>
      <c r="B1" s="388" t="s">
        <v>12</v>
      </c>
      <c r="C1" s="388" t="s">
        <v>13</v>
      </c>
      <c r="D1" s="390" t="s">
        <v>14</v>
      </c>
      <c r="E1" s="390"/>
      <c r="F1" s="390"/>
      <c r="G1" s="388" t="s">
        <v>15</v>
      </c>
      <c r="H1" s="391" t="s">
        <v>16</v>
      </c>
      <c r="I1" s="388" t="s">
        <v>17</v>
      </c>
    </row>
    <row r="2" spans="1:9">
      <c r="A2" s="388"/>
      <c r="B2" s="388"/>
      <c r="C2" s="388"/>
      <c r="D2" s="153" t="s">
        <v>18</v>
      </c>
      <c r="E2" s="153" t="s">
        <v>19</v>
      </c>
      <c r="F2" s="153" t="s">
        <v>20</v>
      </c>
      <c r="G2" s="388"/>
      <c r="H2" s="391"/>
      <c r="I2" s="388"/>
    </row>
    <row r="5" spans="1:9">
      <c r="A5" s="284">
        <v>411</v>
      </c>
      <c r="B5" s="283" t="s">
        <v>243</v>
      </c>
      <c r="C5" s="283" t="s">
        <v>244</v>
      </c>
      <c r="D5" s="283">
        <v>0.09</v>
      </c>
      <c r="E5" s="283">
        <v>0.01</v>
      </c>
      <c r="F5" s="283">
        <v>7.81</v>
      </c>
      <c r="G5" s="283">
        <v>32</v>
      </c>
      <c r="H5" s="283">
        <v>0.08</v>
      </c>
    </row>
    <row r="6" spans="1:9">
      <c r="A6" s="284"/>
    </row>
    <row r="7" spans="1:9">
      <c r="A7" s="284"/>
      <c r="B7" s="283" t="s">
        <v>245</v>
      </c>
      <c r="C7" s="283" t="s">
        <v>131</v>
      </c>
      <c r="D7" s="283">
        <v>0.14000000000000001</v>
      </c>
      <c r="E7" s="283">
        <v>0.02</v>
      </c>
      <c r="F7" s="283">
        <v>10.75</v>
      </c>
      <c r="G7" s="283">
        <v>44</v>
      </c>
      <c r="H7" s="283">
        <v>0.39</v>
      </c>
    </row>
    <row r="8" spans="1:9">
      <c r="A8" s="284"/>
    </row>
    <row r="9" spans="1:9">
      <c r="A9" s="284">
        <v>411</v>
      </c>
    </row>
    <row r="10" spans="1:9">
      <c r="A10" s="284">
        <v>411</v>
      </c>
      <c r="B10" s="283" t="s">
        <v>246</v>
      </c>
      <c r="C10" s="283" t="s">
        <v>247</v>
      </c>
      <c r="D10" s="283">
        <v>0.06</v>
      </c>
      <c r="E10" s="283">
        <v>0.02</v>
      </c>
      <c r="F10" s="283">
        <v>9.99</v>
      </c>
      <c r="G10" s="283">
        <v>40</v>
      </c>
      <c r="H10" s="283">
        <v>0.03</v>
      </c>
    </row>
    <row r="11" spans="1:9">
      <c r="A11" s="284">
        <v>411</v>
      </c>
    </row>
    <row r="12" spans="1:9">
      <c r="A12" s="284"/>
    </row>
    <row r="13" spans="1:9">
      <c r="A13" s="284">
        <v>411</v>
      </c>
      <c r="B13" s="283" t="s">
        <v>130</v>
      </c>
      <c r="C13" s="283" t="s">
        <v>131</v>
      </c>
      <c r="D13" s="283">
        <v>0.12</v>
      </c>
      <c r="E13" s="283">
        <v>0.06</v>
      </c>
      <c r="F13" s="283">
        <v>10.24</v>
      </c>
      <c r="G13" s="283">
        <v>42</v>
      </c>
      <c r="H13" s="283">
        <v>0.24</v>
      </c>
    </row>
    <row r="14" spans="1:9">
      <c r="A14" s="284"/>
    </row>
    <row r="15" spans="1:9">
      <c r="A15" s="284">
        <v>411</v>
      </c>
      <c r="B15" s="283" t="s">
        <v>248</v>
      </c>
      <c r="C15" s="283" t="s">
        <v>131</v>
      </c>
      <c r="D15" s="283">
        <v>0.18</v>
      </c>
      <c r="E15" s="283">
        <v>0.02</v>
      </c>
      <c r="F15" s="283">
        <v>12.03</v>
      </c>
      <c r="G15" s="283">
        <v>49</v>
      </c>
      <c r="H15" s="283">
        <v>0.03</v>
      </c>
    </row>
    <row r="16" spans="1:9">
      <c r="A16" s="284"/>
    </row>
    <row r="17" spans="1:8">
      <c r="A17" s="284"/>
    </row>
    <row r="18" spans="1:8">
      <c r="A18" s="284">
        <v>412</v>
      </c>
      <c r="B18" s="283" t="s">
        <v>249</v>
      </c>
      <c r="C18" s="283" t="s">
        <v>250</v>
      </c>
      <c r="D18" s="283">
        <v>0.12</v>
      </c>
      <c r="E18" s="283">
        <v>0.02</v>
      </c>
      <c r="F18" s="283">
        <v>10.199999999999999</v>
      </c>
      <c r="G18" s="283">
        <v>41</v>
      </c>
      <c r="H18" s="283">
        <v>2.83</v>
      </c>
    </row>
    <row r="19" spans="1:8">
      <c r="A19" s="284"/>
    </row>
    <row r="20" spans="1:8">
      <c r="B20" s="283" t="s">
        <v>73</v>
      </c>
      <c r="C20" s="283">
        <v>180</v>
      </c>
      <c r="D20" s="283">
        <v>2.67</v>
      </c>
      <c r="E20" s="283">
        <v>2.34</v>
      </c>
      <c r="F20" s="283">
        <v>14.31</v>
      </c>
      <c r="G20" s="283">
        <v>89</v>
      </c>
      <c r="H20" s="283">
        <v>1.2</v>
      </c>
    </row>
    <row r="23" spans="1:8" ht="28.5">
      <c r="A23" s="284">
        <v>414</v>
      </c>
      <c r="B23" s="285" t="s">
        <v>25</v>
      </c>
      <c r="C23" s="283">
        <v>150</v>
      </c>
      <c r="D23" s="283">
        <v>2.34</v>
      </c>
      <c r="E23" s="283">
        <v>2</v>
      </c>
      <c r="F23" s="283">
        <v>10.63</v>
      </c>
      <c r="G23" s="283">
        <v>70</v>
      </c>
      <c r="H23" s="283">
        <v>0.98</v>
      </c>
    </row>
    <row r="24" spans="1:8" ht="28.5">
      <c r="A24" s="284">
        <v>414</v>
      </c>
      <c r="B24" s="285" t="s">
        <v>25</v>
      </c>
      <c r="C24" s="283">
        <v>180</v>
      </c>
      <c r="D24" s="283">
        <v>2.85</v>
      </c>
      <c r="E24" s="283">
        <v>2.41</v>
      </c>
      <c r="F24" s="283">
        <v>14.36</v>
      </c>
      <c r="G24" s="283">
        <v>91</v>
      </c>
      <c r="H24" s="283">
        <v>1.17</v>
      </c>
    </row>
    <row r="25" spans="1:8">
      <c r="A25" s="284"/>
      <c r="B25" s="285"/>
    </row>
    <row r="26" spans="1:8">
      <c r="A26" s="284"/>
      <c r="B26" s="285"/>
    </row>
    <row r="27" spans="1:8">
      <c r="B27" s="285"/>
    </row>
    <row r="28" spans="1:8">
      <c r="B28" s="285"/>
    </row>
    <row r="29" spans="1:8">
      <c r="B29" s="285"/>
    </row>
    <row r="30" spans="1:8">
      <c r="B30" s="285"/>
    </row>
    <row r="31" spans="1:8">
      <c r="A31" s="283">
        <v>419</v>
      </c>
      <c r="B31" s="285" t="s">
        <v>52</v>
      </c>
      <c r="C31" s="283">
        <v>180</v>
      </c>
      <c r="D31" s="283">
        <v>5.48</v>
      </c>
      <c r="E31" s="283">
        <v>4.8</v>
      </c>
      <c r="F31" s="283">
        <v>9.07</v>
      </c>
      <c r="G31" s="283">
        <v>102</v>
      </c>
      <c r="H31" s="283">
        <v>2.46</v>
      </c>
    </row>
    <row r="32" spans="1:8">
      <c r="B32" s="285"/>
    </row>
    <row r="33" spans="1:13">
      <c r="B33" s="285"/>
    </row>
    <row r="34" spans="1:13">
      <c r="A34" s="283">
        <v>420</v>
      </c>
      <c r="B34" s="285" t="s">
        <v>104</v>
      </c>
      <c r="C34" s="283">
        <v>180</v>
      </c>
      <c r="D34" s="283">
        <v>5.22</v>
      </c>
      <c r="E34" s="283">
        <v>4.5</v>
      </c>
      <c r="F34" s="283">
        <v>7.2</v>
      </c>
      <c r="G34" s="283">
        <v>90</v>
      </c>
      <c r="H34" s="283">
        <v>1.26</v>
      </c>
    </row>
    <row r="35" spans="1:13">
      <c r="B35" s="285"/>
    </row>
    <row r="36" spans="1:13">
      <c r="B36" s="285"/>
    </row>
    <row r="37" spans="1:13">
      <c r="B37" s="286" t="s">
        <v>108</v>
      </c>
      <c r="C37" s="287">
        <v>200</v>
      </c>
      <c r="D37" s="287">
        <v>4.2</v>
      </c>
      <c r="E37" s="287">
        <v>3.73</v>
      </c>
      <c r="F37" s="287">
        <v>30.25</v>
      </c>
      <c r="G37" s="287">
        <v>171.4</v>
      </c>
      <c r="H37" s="287">
        <v>1.44</v>
      </c>
      <c r="I37" s="288">
        <v>661</v>
      </c>
    </row>
    <row r="38" spans="1:13">
      <c r="B38" s="285"/>
    </row>
    <row r="39" spans="1:13">
      <c r="B39" s="285"/>
    </row>
    <row r="40" spans="1:13">
      <c r="A40" s="283">
        <v>401</v>
      </c>
      <c r="B40" s="285" t="s">
        <v>96</v>
      </c>
      <c r="C40" s="283">
        <v>180</v>
      </c>
      <c r="D40" s="283">
        <v>0.08</v>
      </c>
      <c r="E40" s="283">
        <v>0</v>
      </c>
      <c r="F40" s="283">
        <v>20.03</v>
      </c>
      <c r="G40" s="283">
        <v>80</v>
      </c>
      <c r="H40" s="283">
        <v>7.0000000000000007E-2</v>
      </c>
    </row>
    <row r="41" spans="1:13">
      <c r="B41" s="285"/>
    </row>
    <row r="42" spans="1:13">
      <c r="A42" s="283">
        <v>402</v>
      </c>
      <c r="B42" s="285" t="s">
        <v>108</v>
      </c>
      <c r="C42" s="283">
        <v>200</v>
      </c>
      <c r="D42" s="283">
        <v>4.2</v>
      </c>
      <c r="E42" s="283">
        <v>3.73</v>
      </c>
      <c r="F42" s="283">
        <v>30.25</v>
      </c>
      <c r="G42" s="283">
        <v>171.4</v>
      </c>
      <c r="H42" s="283">
        <v>1.44</v>
      </c>
    </row>
    <row r="43" spans="1:13" s="81" customFormat="1">
      <c r="A43" s="76"/>
      <c r="B43" s="77" t="s">
        <v>108</v>
      </c>
      <c r="C43" s="78">
        <v>150</v>
      </c>
      <c r="D43" s="79">
        <v>3.15</v>
      </c>
      <c r="E43" s="79">
        <v>2.79</v>
      </c>
      <c r="F43" s="79">
        <v>22.68</v>
      </c>
      <c r="G43" s="79">
        <v>128.55000000000001</v>
      </c>
      <c r="H43" s="79">
        <v>1.08</v>
      </c>
      <c r="I43" s="80" t="s">
        <v>109</v>
      </c>
      <c r="J43" s="309"/>
      <c r="K43" s="9"/>
      <c r="L43" s="9"/>
      <c r="M43" s="9"/>
    </row>
    <row r="44" spans="1:13" s="297" customFormat="1">
      <c r="A44" s="292"/>
      <c r="B44" s="293" t="s">
        <v>108</v>
      </c>
      <c r="C44" s="294">
        <v>180</v>
      </c>
      <c r="D44" s="295">
        <v>3.78</v>
      </c>
      <c r="E44" s="295">
        <v>2.99</v>
      </c>
      <c r="F44" s="295">
        <v>27.22</v>
      </c>
      <c r="G44" s="295">
        <v>154.26</v>
      </c>
      <c r="H44" s="295">
        <v>1.29</v>
      </c>
      <c r="I44" s="291" t="s">
        <v>109</v>
      </c>
      <c r="J44" s="296"/>
    </row>
    <row r="45" spans="1:13">
      <c r="A45" s="289"/>
      <c r="B45" s="290" t="s">
        <v>108</v>
      </c>
      <c r="C45" s="289">
        <v>150</v>
      </c>
      <c r="D45" s="289">
        <v>3.15</v>
      </c>
      <c r="E45" s="289">
        <v>2.79</v>
      </c>
      <c r="F45" s="289">
        <v>22.68</v>
      </c>
      <c r="G45" s="289">
        <v>128.55000000000001</v>
      </c>
      <c r="H45" s="289">
        <v>1.08</v>
      </c>
      <c r="I45" s="162" t="s">
        <v>109</v>
      </c>
    </row>
    <row r="46" spans="1:13" ht="28.5">
      <c r="B46" s="285" t="s">
        <v>251</v>
      </c>
      <c r="C46" s="283">
        <v>200</v>
      </c>
      <c r="D46" s="283">
        <v>0.33</v>
      </c>
      <c r="E46" s="283">
        <v>0</v>
      </c>
      <c r="F46" s="283">
        <v>22.66</v>
      </c>
      <c r="G46" s="283">
        <v>91.98</v>
      </c>
      <c r="I46" s="283" t="s">
        <v>252</v>
      </c>
    </row>
    <row r="47" spans="1:13">
      <c r="B47" s="285"/>
    </row>
    <row r="48" spans="1:13">
      <c r="B48" s="285"/>
    </row>
    <row r="49" spans="1:8">
      <c r="B49" s="285"/>
    </row>
    <row r="50" spans="1:8">
      <c r="B50" s="285"/>
    </row>
    <row r="51" spans="1:8">
      <c r="B51" s="285"/>
    </row>
    <row r="52" spans="1:8">
      <c r="A52" s="283">
        <v>418</v>
      </c>
      <c r="B52" s="285" t="s">
        <v>86</v>
      </c>
      <c r="C52" s="283">
        <v>150</v>
      </c>
      <c r="D52" s="283">
        <v>0.75</v>
      </c>
      <c r="E52" s="283">
        <v>0</v>
      </c>
      <c r="F52" s="283">
        <v>15.15</v>
      </c>
      <c r="G52" s="283">
        <v>64</v>
      </c>
      <c r="H52" s="283">
        <v>3</v>
      </c>
    </row>
    <row r="53" spans="1:8">
      <c r="A53" s="283">
        <v>418</v>
      </c>
      <c r="B53" s="285" t="s">
        <v>86</v>
      </c>
      <c r="C53" s="283">
        <v>180</v>
      </c>
      <c r="D53" s="283">
        <v>0.9</v>
      </c>
      <c r="E53" s="283">
        <v>0</v>
      </c>
      <c r="F53" s="283">
        <v>18.18</v>
      </c>
      <c r="G53" s="283">
        <v>76</v>
      </c>
      <c r="H53" s="283">
        <v>3.6</v>
      </c>
    </row>
    <row r="54" spans="1:8">
      <c r="A54" s="283">
        <v>418</v>
      </c>
      <c r="B54" s="285" t="s">
        <v>213</v>
      </c>
      <c r="C54" s="283">
        <v>180</v>
      </c>
      <c r="D54" s="283">
        <v>0.9</v>
      </c>
      <c r="E54" s="283">
        <v>0</v>
      </c>
      <c r="F54" s="283">
        <v>22.86</v>
      </c>
      <c r="G54" s="283">
        <v>95</v>
      </c>
      <c r="H54" s="283">
        <v>7.2</v>
      </c>
    </row>
    <row r="55" spans="1:8">
      <c r="A55" s="283">
        <v>418</v>
      </c>
      <c r="B55" s="285" t="s">
        <v>213</v>
      </c>
      <c r="C55" s="283">
        <v>150</v>
      </c>
      <c r="D55" s="283">
        <v>0.75</v>
      </c>
      <c r="E55" s="283">
        <v>0</v>
      </c>
      <c r="F55" s="283">
        <v>19.05</v>
      </c>
      <c r="G55" s="283">
        <v>79.17</v>
      </c>
      <c r="H55" s="283">
        <v>6</v>
      </c>
    </row>
    <row r="56" spans="1:8">
      <c r="A56" s="283">
        <v>418</v>
      </c>
      <c r="B56" s="285"/>
    </row>
    <row r="57" spans="1:8" ht="28.5">
      <c r="A57" s="283" t="s">
        <v>253</v>
      </c>
      <c r="B57" s="285" t="s">
        <v>254</v>
      </c>
      <c r="C57" s="283">
        <v>200</v>
      </c>
      <c r="D57" s="283">
        <v>0.12</v>
      </c>
      <c r="E57" s="283">
        <v>0</v>
      </c>
      <c r="F57" s="283">
        <v>21.15</v>
      </c>
      <c r="G57" s="283">
        <v>85.07</v>
      </c>
      <c r="H57" s="284"/>
    </row>
    <row r="58" spans="1:8">
      <c r="B58" s="285"/>
    </row>
    <row r="59" spans="1:8">
      <c r="B59" s="285"/>
    </row>
    <row r="60" spans="1:8">
      <c r="B60" s="285"/>
    </row>
    <row r="61" spans="1:8">
      <c r="B61" s="285"/>
    </row>
  </sheetData>
  <mergeCells count="7">
    <mergeCell ref="I1:I2"/>
    <mergeCell ref="A1:A2"/>
    <mergeCell ref="B1:B2"/>
    <mergeCell ref="C1:C2"/>
    <mergeCell ref="D1:F1"/>
    <mergeCell ref="G1:G2"/>
    <mergeCell ref="H1:H2"/>
  </mergeCells>
  <pageMargins left="0.70000000000000007" right="0.70000000000000007" top="1.0456692913385832" bottom="1.0456692913385832" header="0.75000000000000011" footer="0.75000000000000011"/>
  <pageSetup paperSize="0" fitToWidth="0" fitToHeight="0" pageOrder="overThenDown" horizontalDpi="0" verticalDpi="0" copies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40"/>
  <sheetViews>
    <sheetView workbookViewId="0">
      <selection sqref="A1:A2"/>
    </sheetView>
  </sheetViews>
  <sheetFormatPr defaultRowHeight="14.25"/>
  <cols>
    <col min="1" max="1" width="7.125" style="92" customWidth="1"/>
    <col min="2" max="2" width="24" style="92" customWidth="1"/>
    <col min="3" max="3" width="13.5" style="283" customWidth="1"/>
    <col min="4" max="6" width="8.375" style="283" customWidth="1"/>
    <col min="7" max="7" width="13.625" style="283" customWidth="1"/>
    <col min="8" max="8" width="12.25" style="283" customWidth="1"/>
    <col min="9" max="9" width="9.75" style="283" customWidth="1"/>
    <col min="10" max="10" width="8.375" style="92" customWidth="1"/>
    <col min="11" max="256" width="8.375" customWidth="1"/>
    <col min="257" max="257" width="9" customWidth="1"/>
  </cols>
  <sheetData>
    <row r="1" spans="1:9" ht="36.75" customHeight="1">
      <c r="A1" s="389" t="s">
        <v>11</v>
      </c>
      <c r="B1" s="389" t="s">
        <v>12</v>
      </c>
      <c r="C1" s="389" t="s">
        <v>13</v>
      </c>
      <c r="D1" s="396" t="s">
        <v>14</v>
      </c>
      <c r="E1" s="396"/>
      <c r="F1" s="396"/>
      <c r="G1" s="389" t="s">
        <v>15</v>
      </c>
      <c r="H1" s="397" t="s">
        <v>16</v>
      </c>
      <c r="I1" s="389" t="s">
        <v>17</v>
      </c>
    </row>
    <row r="2" spans="1:9">
      <c r="A2" s="389"/>
      <c r="B2" s="389"/>
      <c r="C2" s="389"/>
      <c r="D2" s="298" t="s">
        <v>18</v>
      </c>
      <c r="E2" s="298" t="s">
        <v>19</v>
      </c>
      <c r="F2" s="298" t="s">
        <v>20</v>
      </c>
      <c r="G2" s="389"/>
      <c r="H2" s="397"/>
      <c r="I2" s="389"/>
    </row>
    <row r="4" spans="1:9">
      <c r="A4" s="92">
        <v>260</v>
      </c>
      <c r="B4" s="92" t="s">
        <v>47</v>
      </c>
      <c r="C4" s="283">
        <v>60</v>
      </c>
      <c r="D4" s="283">
        <v>8.19</v>
      </c>
      <c r="E4" s="283">
        <v>3.16</v>
      </c>
      <c r="F4" s="283">
        <v>1.9</v>
      </c>
      <c r="G4" s="283">
        <v>69</v>
      </c>
      <c r="H4" s="283">
        <v>0.5</v>
      </c>
    </row>
    <row r="5" spans="1:9">
      <c r="A5" s="92">
        <v>260</v>
      </c>
      <c r="B5" s="92" t="s">
        <v>47</v>
      </c>
      <c r="C5" s="283">
        <v>80</v>
      </c>
      <c r="D5" s="283">
        <v>10.87</v>
      </c>
      <c r="E5" s="283">
        <v>4.01</v>
      </c>
      <c r="F5" s="283">
        <v>2.5299999999999998</v>
      </c>
      <c r="G5" s="283">
        <v>90</v>
      </c>
      <c r="H5" s="283">
        <v>0.66</v>
      </c>
    </row>
    <row r="7" spans="1:9">
      <c r="A7" s="92">
        <v>261</v>
      </c>
      <c r="B7" s="92" t="s">
        <v>255</v>
      </c>
      <c r="C7" s="283">
        <v>60</v>
      </c>
      <c r="D7" s="283">
        <v>5.74</v>
      </c>
      <c r="E7" s="283">
        <v>2.89</v>
      </c>
      <c r="F7" s="283">
        <v>1.54</v>
      </c>
      <c r="G7" s="283">
        <v>55</v>
      </c>
      <c r="H7" s="283">
        <v>1.25</v>
      </c>
    </row>
    <row r="8" spans="1:9">
      <c r="A8" s="92">
        <v>261</v>
      </c>
      <c r="B8" s="92" t="s">
        <v>255</v>
      </c>
      <c r="C8" s="283">
        <v>80</v>
      </c>
      <c r="D8" s="283">
        <v>7.66</v>
      </c>
      <c r="E8" s="283">
        <v>3.85</v>
      </c>
      <c r="F8" s="283">
        <v>2.2000000000000002</v>
      </c>
      <c r="G8" s="283">
        <v>74</v>
      </c>
      <c r="H8" s="283">
        <v>1.96</v>
      </c>
    </row>
    <row r="14" spans="1:9" ht="28.5">
      <c r="A14" s="92">
        <v>271</v>
      </c>
      <c r="B14" s="299" t="s">
        <v>256</v>
      </c>
      <c r="C14" s="283">
        <v>60</v>
      </c>
      <c r="D14" s="283">
        <v>8.02</v>
      </c>
      <c r="E14" s="283">
        <v>2.82</v>
      </c>
      <c r="F14" s="283">
        <v>5.99</v>
      </c>
      <c r="G14" s="283">
        <v>81</v>
      </c>
      <c r="H14" s="283">
        <v>0.26</v>
      </c>
    </row>
    <row r="15" spans="1:9" ht="30.75" customHeight="1">
      <c r="A15" s="92">
        <v>271</v>
      </c>
      <c r="B15" s="299" t="s">
        <v>256</v>
      </c>
      <c r="C15" s="283">
        <v>80</v>
      </c>
      <c r="D15" s="283">
        <v>11.99</v>
      </c>
      <c r="E15" s="283">
        <v>4.05</v>
      </c>
      <c r="F15" s="283">
        <v>7.67</v>
      </c>
      <c r="G15" s="283">
        <v>115</v>
      </c>
      <c r="H15" s="283">
        <v>0.82</v>
      </c>
    </row>
    <row r="16" spans="1:9">
      <c r="B16" s="299"/>
    </row>
    <row r="17" spans="1:8" ht="28.5">
      <c r="A17" s="92">
        <v>274</v>
      </c>
      <c r="B17" s="299" t="s">
        <v>257</v>
      </c>
      <c r="C17" s="283">
        <v>60</v>
      </c>
      <c r="D17" s="283">
        <v>8.98</v>
      </c>
      <c r="E17" s="283">
        <v>2.68</v>
      </c>
      <c r="F17" s="283">
        <v>5.84</v>
      </c>
      <c r="G17" s="283">
        <v>83</v>
      </c>
      <c r="H17" s="283">
        <v>1.83</v>
      </c>
    </row>
    <row r="18" spans="1:8" ht="28.5">
      <c r="A18" s="92">
        <v>274</v>
      </c>
      <c r="B18" s="299" t="s">
        <v>257</v>
      </c>
      <c r="C18" s="283">
        <v>80</v>
      </c>
      <c r="D18" s="283">
        <v>12.08</v>
      </c>
      <c r="E18" s="283">
        <v>3.92</v>
      </c>
      <c r="F18" s="283">
        <v>8.2100000000000009</v>
      </c>
      <c r="G18" s="283">
        <v>116</v>
      </c>
      <c r="H18" s="283">
        <v>2.62</v>
      </c>
    </row>
    <row r="19" spans="1:8">
      <c r="B19" s="299"/>
    </row>
    <row r="20" spans="1:8" ht="28.5">
      <c r="A20" s="92">
        <v>283</v>
      </c>
      <c r="B20" s="299" t="s">
        <v>258</v>
      </c>
      <c r="C20" s="283">
        <v>120</v>
      </c>
      <c r="D20" s="283">
        <v>8.74</v>
      </c>
      <c r="E20" s="283">
        <v>9.2899999999999991</v>
      </c>
      <c r="F20" s="283">
        <v>7.92</v>
      </c>
      <c r="G20" s="283">
        <v>150</v>
      </c>
      <c r="H20" s="283">
        <v>11.84</v>
      </c>
    </row>
    <row r="21" spans="1:8" ht="28.5">
      <c r="A21" s="92">
        <v>283</v>
      </c>
      <c r="B21" s="299" t="s">
        <v>258</v>
      </c>
      <c r="C21" s="283">
        <v>180</v>
      </c>
      <c r="D21" s="283">
        <v>13.13</v>
      </c>
      <c r="E21" s="283">
        <v>13.89</v>
      </c>
      <c r="F21" s="283">
        <v>11.9</v>
      </c>
      <c r="G21" s="283">
        <v>225</v>
      </c>
      <c r="H21" s="283">
        <v>17.78</v>
      </c>
    </row>
    <row r="22" spans="1:8">
      <c r="B22" s="299"/>
    </row>
    <row r="23" spans="1:8">
      <c r="B23" s="299"/>
    </row>
    <row r="24" spans="1:8">
      <c r="B24" s="299"/>
    </row>
    <row r="25" spans="1:8">
      <c r="A25" s="92">
        <v>291</v>
      </c>
      <c r="B25" s="299" t="s">
        <v>259</v>
      </c>
      <c r="C25" s="283">
        <v>50</v>
      </c>
      <c r="D25" s="283">
        <v>5.5</v>
      </c>
      <c r="E25" s="283">
        <v>11.95</v>
      </c>
      <c r="F25" s="283">
        <v>0.2</v>
      </c>
      <c r="G25" s="283">
        <v>130</v>
      </c>
      <c r="H25" s="283">
        <v>0</v>
      </c>
    </row>
    <row r="26" spans="1:8">
      <c r="B26" s="299" t="s">
        <v>259</v>
      </c>
      <c r="C26" s="283">
        <v>70</v>
      </c>
      <c r="D26" s="283">
        <v>7.7</v>
      </c>
      <c r="E26" s="283">
        <v>16.73</v>
      </c>
      <c r="F26" s="283">
        <v>0.28000000000000003</v>
      </c>
      <c r="G26" s="283">
        <v>182</v>
      </c>
      <c r="H26" s="283">
        <v>0</v>
      </c>
    </row>
    <row r="27" spans="1:8">
      <c r="B27" s="299"/>
    </row>
    <row r="28" spans="1:8">
      <c r="B28" s="299"/>
    </row>
    <row r="29" spans="1:8">
      <c r="B29" s="299"/>
    </row>
    <row r="30" spans="1:8">
      <c r="B30" s="299"/>
    </row>
    <row r="31" spans="1:8">
      <c r="B31" s="299"/>
    </row>
    <row r="32" spans="1:8" ht="28.5">
      <c r="A32" s="92">
        <v>299</v>
      </c>
      <c r="B32" s="299" t="s">
        <v>260</v>
      </c>
      <c r="C32" s="283">
        <v>80</v>
      </c>
      <c r="D32" s="283">
        <v>12.44</v>
      </c>
      <c r="E32" s="283">
        <v>9.24</v>
      </c>
      <c r="F32" s="283">
        <v>12.56</v>
      </c>
      <c r="G32" s="283">
        <v>183</v>
      </c>
      <c r="H32" s="283">
        <v>0.12</v>
      </c>
    </row>
    <row r="33" spans="1:8">
      <c r="B33" s="299"/>
    </row>
    <row r="34" spans="1:8">
      <c r="B34" s="299"/>
    </row>
    <row r="35" spans="1:8" ht="28.5">
      <c r="A35" s="92">
        <v>322</v>
      </c>
      <c r="B35" s="299" t="s">
        <v>261</v>
      </c>
      <c r="C35" s="283">
        <v>80</v>
      </c>
      <c r="D35" s="283">
        <v>12.92</v>
      </c>
      <c r="E35" s="283">
        <v>11.85</v>
      </c>
      <c r="F35" s="283">
        <v>13.46</v>
      </c>
      <c r="G35" s="283">
        <v>212</v>
      </c>
      <c r="H35" s="283">
        <v>0.73</v>
      </c>
    </row>
    <row r="36" spans="1:8">
      <c r="B36" s="299"/>
    </row>
    <row r="37" spans="1:8">
      <c r="B37" s="299"/>
    </row>
    <row r="38" spans="1:8">
      <c r="B38" s="299"/>
    </row>
    <row r="39" spans="1:8">
      <c r="B39" s="299"/>
    </row>
    <row r="40" spans="1:8">
      <c r="B40" s="299"/>
    </row>
  </sheetData>
  <mergeCells count="7">
    <mergeCell ref="I1:I2"/>
    <mergeCell ref="A1:A2"/>
    <mergeCell ref="B1:B2"/>
    <mergeCell ref="C1:C2"/>
    <mergeCell ref="D1:F1"/>
    <mergeCell ref="G1:G2"/>
    <mergeCell ref="H1:H2"/>
  </mergeCells>
  <pageMargins left="0.70000000000000007" right="0.70000000000000007" top="1.0456692913385832" bottom="1.0456692913385832" header="0.75000000000000011" footer="0.75000000000000011"/>
  <pageSetup paperSize="0" fitToWidth="0" fitToHeight="0" pageOrder="overThenDown" horizontalDpi="0" verticalDpi="0" copies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J33"/>
  <sheetViews>
    <sheetView topLeftCell="A16" workbookViewId="0">
      <selection activeCell="A31" sqref="A31:XFD31"/>
    </sheetView>
  </sheetViews>
  <sheetFormatPr defaultRowHeight="14.25"/>
  <cols>
    <col min="1" max="1" width="7.125" style="92" customWidth="1"/>
    <col min="2" max="2" width="19.875" style="92" customWidth="1"/>
    <col min="3" max="3" width="13.5" style="283" customWidth="1"/>
    <col min="4" max="6" width="8.375" style="283" customWidth="1"/>
    <col min="7" max="7" width="13.625" style="283" customWidth="1"/>
    <col min="8" max="8" width="12.25" style="283" customWidth="1"/>
    <col min="9" max="9" width="9.75" style="283" customWidth="1"/>
    <col min="10" max="10" width="8.375" style="283" customWidth="1"/>
    <col min="11" max="256" width="8.375" customWidth="1"/>
    <col min="257" max="257" width="9" customWidth="1"/>
  </cols>
  <sheetData>
    <row r="1" spans="1:10" ht="36.75" customHeight="1">
      <c r="A1" s="389" t="s">
        <v>11</v>
      </c>
      <c r="B1" s="389" t="s">
        <v>12</v>
      </c>
      <c r="C1" s="389" t="s">
        <v>13</v>
      </c>
      <c r="D1" s="396" t="s">
        <v>14</v>
      </c>
      <c r="E1" s="396"/>
      <c r="F1" s="396"/>
      <c r="G1" s="389" t="s">
        <v>15</v>
      </c>
      <c r="H1" s="397" t="s">
        <v>16</v>
      </c>
      <c r="I1" s="389" t="s">
        <v>17</v>
      </c>
    </row>
    <row r="2" spans="1:10">
      <c r="A2" s="389"/>
      <c r="B2" s="389"/>
      <c r="C2" s="389"/>
      <c r="D2" s="298" t="s">
        <v>18</v>
      </c>
      <c r="E2" s="298" t="s">
        <v>19</v>
      </c>
      <c r="F2" s="298" t="s">
        <v>20</v>
      </c>
      <c r="G2" s="389"/>
      <c r="H2" s="397"/>
      <c r="I2" s="389"/>
    </row>
    <row r="5" spans="1:10">
      <c r="A5" s="92">
        <v>3</v>
      </c>
    </row>
    <row r="6" spans="1:10">
      <c r="A6" s="92">
        <v>339</v>
      </c>
      <c r="B6" s="92" t="s">
        <v>48</v>
      </c>
      <c r="C6" s="283">
        <v>1000</v>
      </c>
      <c r="D6" s="283">
        <v>20.43</v>
      </c>
      <c r="E6" s="283">
        <v>32.01</v>
      </c>
      <c r="F6" s="283">
        <v>136.26</v>
      </c>
      <c r="G6" s="283">
        <v>915</v>
      </c>
      <c r="H6" s="283">
        <v>121.07</v>
      </c>
    </row>
    <row r="7" spans="1:10">
      <c r="A7" s="92">
        <v>339</v>
      </c>
      <c r="B7" s="92" t="s">
        <v>48</v>
      </c>
      <c r="C7" s="283">
        <v>150</v>
      </c>
      <c r="D7" s="283">
        <v>3.06</v>
      </c>
      <c r="E7" s="283">
        <v>4.8</v>
      </c>
      <c r="F7" s="283">
        <v>20.440000000000001</v>
      </c>
      <c r="G7" s="283">
        <v>137.25</v>
      </c>
      <c r="H7" s="283">
        <v>18.16</v>
      </c>
    </row>
    <row r="8" spans="1:10">
      <c r="A8" s="92">
        <v>339</v>
      </c>
      <c r="B8" s="92" t="s">
        <v>48</v>
      </c>
      <c r="C8" s="283">
        <v>100</v>
      </c>
      <c r="D8" s="283">
        <v>2.04</v>
      </c>
      <c r="E8" s="283">
        <v>3.2</v>
      </c>
      <c r="F8" s="283">
        <v>13.63</v>
      </c>
      <c r="G8" s="283">
        <v>91.5</v>
      </c>
      <c r="H8" s="283">
        <v>12.11</v>
      </c>
    </row>
    <row r="10" spans="1:10">
      <c r="A10" s="92">
        <v>206</v>
      </c>
      <c r="B10" s="92" t="s">
        <v>48</v>
      </c>
      <c r="C10" s="283">
        <v>100</v>
      </c>
      <c r="D10" s="283">
        <v>2.13</v>
      </c>
      <c r="E10" s="283">
        <v>4.04</v>
      </c>
      <c r="F10" s="283">
        <v>15.53</v>
      </c>
      <c r="G10" s="283">
        <v>106.97</v>
      </c>
      <c r="H10" s="284"/>
      <c r="J10" s="283" t="s">
        <v>252</v>
      </c>
    </row>
    <row r="12" spans="1:10" ht="28.5">
      <c r="B12" s="299" t="s">
        <v>262</v>
      </c>
      <c r="C12" s="283">
        <v>155</v>
      </c>
      <c r="D12" s="283">
        <v>3.05</v>
      </c>
      <c r="E12" s="283">
        <v>4.17</v>
      </c>
      <c r="F12" s="283">
        <v>24.08</v>
      </c>
      <c r="G12" s="283">
        <v>146</v>
      </c>
      <c r="H12" s="283">
        <v>21.98</v>
      </c>
    </row>
    <row r="13" spans="1:10" ht="28.5">
      <c r="B13" s="299" t="s">
        <v>262</v>
      </c>
      <c r="C13" s="283">
        <v>105</v>
      </c>
      <c r="D13" s="283">
        <v>2.0499999999999998</v>
      </c>
      <c r="E13" s="283">
        <v>3.96</v>
      </c>
      <c r="F13" s="283">
        <v>16.12</v>
      </c>
      <c r="G13" s="283">
        <v>108</v>
      </c>
      <c r="H13" s="283">
        <v>14.7</v>
      </c>
    </row>
    <row r="14" spans="1:10">
      <c r="B14" s="299"/>
    </row>
    <row r="15" spans="1:10">
      <c r="B15" s="299"/>
    </row>
    <row r="16" spans="1:10" ht="28.5">
      <c r="A16" s="92">
        <v>340</v>
      </c>
      <c r="B16" s="299" t="s">
        <v>263</v>
      </c>
      <c r="C16" s="283">
        <v>1000</v>
      </c>
      <c r="D16" s="283">
        <v>19.05</v>
      </c>
      <c r="E16" s="283">
        <v>30.81</v>
      </c>
      <c r="F16" s="283">
        <v>120.14</v>
      </c>
      <c r="G16" s="283">
        <v>834</v>
      </c>
      <c r="H16" s="283">
        <v>104.97</v>
      </c>
    </row>
    <row r="17" spans="1:9">
      <c r="B17" s="299"/>
    </row>
    <row r="18" spans="1:9">
      <c r="B18" s="299"/>
    </row>
    <row r="19" spans="1:9">
      <c r="B19" s="299"/>
    </row>
    <row r="20" spans="1:9">
      <c r="A20" s="92">
        <v>354</v>
      </c>
      <c r="B20" s="299" t="s">
        <v>37</v>
      </c>
      <c r="C20" s="283">
        <v>1000</v>
      </c>
      <c r="D20" s="283">
        <v>20.65</v>
      </c>
      <c r="E20" s="283">
        <v>32.369999999999997</v>
      </c>
      <c r="F20" s="283">
        <v>94.28</v>
      </c>
      <c r="G20" s="283">
        <v>751</v>
      </c>
      <c r="H20" s="283">
        <v>171.62</v>
      </c>
    </row>
    <row r="21" spans="1:9">
      <c r="B21" s="299" t="s">
        <v>37</v>
      </c>
      <c r="C21" s="283">
        <v>100</v>
      </c>
      <c r="D21" s="283">
        <v>2.0699999999999998</v>
      </c>
      <c r="E21" s="283">
        <v>3.24</v>
      </c>
      <c r="F21" s="283">
        <v>9.43</v>
      </c>
      <c r="G21" s="283">
        <v>75.099999999999994</v>
      </c>
      <c r="H21" s="283">
        <v>17.16</v>
      </c>
    </row>
    <row r="22" spans="1:9">
      <c r="B22" s="299"/>
      <c r="C22" s="283">
        <v>150</v>
      </c>
      <c r="D22" s="283">
        <v>3.1</v>
      </c>
      <c r="E22" s="283">
        <v>4.8600000000000003</v>
      </c>
      <c r="F22" s="283">
        <v>14.14</v>
      </c>
      <c r="G22" s="283">
        <v>112.65</v>
      </c>
      <c r="H22" s="283">
        <v>25.74</v>
      </c>
    </row>
    <row r="23" spans="1:9">
      <c r="B23" s="299"/>
    </row>
    <row r="24" spans="1:9">
      <c r="A24" s="92">
        <v>348</v>
      </c>
      <c r="B24" s="299" t="s">
        <v>264</v>
      </c>
      <c r="C24" s="283">
        <v>1000</v>
      </c>
      <c r="D24" s="283">
        <v>23.88</v>
      </c>
      <c r="E24" s="283">
        <v>29.37</v>
      </c>
      <c r="F24" s="283">
        <v>110.4</v>
      </c>
      <c r="G24" s="283">
        <v>801</v>
      </c>
      <c r="H24" s="283">
        <v>179.14</v>
      </c>
    </row>
    <row r="25" spans="1:9">
      <c r="B25" s="299" t="s">
        <v>264</v>
      </c>
      <c r="C25" s="283">
        <v>100</v>
      </c>
      <c r="D25" s="283">
        <v>2.39</v>
      </c>
      <c r="E25" s="283">
        <v>2.94</v>
      </c>
      <c r="F25" s="283">
        <v>11.04</v>
      </c>
      <c r="G25" s="283">
        <v>80.099999999999994</v>
      </c>
      <c r="H25" s="283">
        <v>17.91</v>
      </c>
    </row>
    <row r="26" spans="1:9">
      <c r="B26" s="299"/>
      <c r="C26" s="283">
        <v>150</v>
      </c>
      <c r="D26" s="283">
        <v>3.58</v>
      </c>
      <c r="E26" s="283">
        <v>4.41</v>
      </c>
      <c r="F26" s="283">
        <v>16.559999999999999</v>
      </c>
      <c r="G26" s="283">
        <v>120.15</v>
      </c>
      <c r="H26" s="283">
        <v>26.87</v>
      </c>
    </row>
    <row r="27" spans="1:9">
      <c r="B27" s="299"/>
    </row>
    <row r="28" spans="1:9">
      <c r="B28" s="299"/>
    </row>
    <row r="29" spans="1:9">
      <c r="B29" s="299" t="s">
        <v>265</v>
      </c>
      <c r="C29" s="283">
        <v>150</v>
      </c>
      <c r="D29" s="283">
        <v>3.72</v>
      </c>
      <c r="E29" s="283">
        <v>5.45</v>
      </c>
      <c r="F29" s="283">
        <v>37.770000000000003</v>
      </c>
      <c r="G29" s="283">
        <v>215.06</v>
      </c>
      <c r="H29" s="283">
        <v>0</v>
      </c>
      <c r="I29" s="288">
        <v>504</v>
      </c>
    </row>
    <row r="30" spans="1:9">
      <c r="B30" s="299"/>
    </row>
    <row r="31" spans="1:9">
      <c r="B31" s="299"/>
    </row>
    <row r="32" spans="1:9">
      <c r="B32" s="299"/>
    </row>
    <row r="33" spans="2:2">
      <c r="B33" s="299"/>
    </row>
  </sheetData>
  <mergeCells count="7">
    <mergeCell ref="I1:I2"/>
    <mergeCell ref="A1:A2"/>
    <mergeCell ref="B1:B2"/>
    <mergeCell ref="C1:C2"/>
    <mergeCell ref="D1:F1"/>
    <mergeCell ref="G1:G2"/>
    <mergeCell ref="H1:H2"/>
  </mergeCells>
  <pageMargins left="0.70000000000000007" right="0.70000000000000007" top="1.0456692913385832" bottom="1.0456692913385832" header="0.75000000000000011" footer="0.75000000000000011"/>
  <pageSetup paperSize="0" fitToWidth="0" fitToHeight="0" pageOrder="overThenDown" horizontalDpi="0" verticalDpi="0" copies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J58"/>
  <sheetViews>
    <sheetView topLeftCell="A40" workbookViewId="0">
      <selection activeCell="K43" sqref="K43"/>
    </sheetView>
  </sheetViews>
  <sheetFormatPr defaultRowHeight="14.25"/>
  <cols>
    <col min="1" max="1" width="7.125" style="154" customWidth="1"/>
    <col min="2" max="2" width="19.375" style="154" customWidth="1"/>
    <col min="3" max="3" width="13.5" style="300" customWidth="1"/>
    <col min="4" max="6" width="8.375" style="300" customWidth="1"/>
    <col min="7" max="7" width="13.625" style="300" customWidth="1"/>
    <col min="8" max="8" width="12.25" style="300" customWidth="1"/>
    <col min="9" max="9" width="9.75" style="154" customWidth="1"/>
    <col min="10" max="256" width="8.375" customWidth="1"/>
    <col min="257" max="257" width="9" customWidth="1"/>
  </cols>
  <sheetData>
    <row r="1" spans="1:9" ht="36.75" customHeight="1">
      <c r="A1" s="389" t="s">
        <v>11</v>
      </c>
      <c r="B1" s="389" t="s">
        <v>12</v>
      </c>
      <c r="C1" s="389" t="s">
        <v>13</v>
      </c>
      <c r="D1" s="396" t="s">
        <v>14</v>
      </c>
      <c r="E1" s="396"/>
      <c r="F1" s="396"/>
      <c r="G1" s="389" t="s">
        <v>15</v>
      </c>
      <c r="H1" s="397" t="s">
        <v>16</v>
      </c>
      <c r="I1" s="389" t="s">
        <v>17</v>
      </c>
    </row>
    <row r="2" spans="1:9">
      <c r="A2" s="389"/>
      <c r="B2" s="389"/>
      <c r="C2" s="389"/>
      <c r="D2" s="298" t="s">
        <v>18</v>
      </c>
      <c r="E2" s="298" t="s">
        <v>19</v>
      </c>
      <c r="F2" s="298" t="s">
        <v>20</v>
      </c>
      <c r="G2" s="389"/>
      <c r="H2" s="397"/>
      <c r="I2" s="389"/>
    </row>
    <row r="3" spans="1:9">
      <c r="B3" s="154" t="s">
        <v>41</v>
      </c>
      <c r="C3" s="300">
        <v>40</v>
      </c>
      <c r="D3" s="300">
        <v>3.16</v>
      </c>
      <c r="E3" s="300">
        <v>0.4</v>
      </c>
      <c r="F3" s="300">
        <v>19.32</v>
      </c>
      <c r="G3" s="300">
        <v>94.4</v>
      </c>
      <c r="H3" s="300">
        <f>H6*2</f>
        <v>0</v>
      </c>
    </row>
    <row r="4" spans="1:9">
      <c r="B4" s="154" t="s">
        <v>41</v>
      </c>
      <c r="C4" s="300">
        <v>35</v>
      </c>
      <c r="D4" s="300">
        <v>2.77</v>
      </c>
      <c r="E4" s="300">
        <v>0.35</v>
      </c>
      <c r="F4" s="300">
        <v>16.91</v>
      </c>
      <c r="G4" s="300">
        <v>82.2</v>
      </c>
      <c r="H4" s="300">
        <v>0</v>
      </c>
    </row>
    <row r="5" spans="1:9">
      <c r="B5" s="154" t="s">
        <v>41</v>
      </c>
      <c r="C5" s="300">
        <v>15</v>
      </c>
      <c r="D5" s="300">
        <v>1.19</v>
      </c>
      <c r="E5" s="300">
        <v>0.15</v>
      </c>
      <c r="F5" s="300">
        <v>7.25</v>
      </c>
      <c r="G5" s="300">
        <v>35</v>
      </c>
      <c r="H5" s="300">
        <v>0</v>
      </c>
    </row>
    <row r="6" spans="1:9">
      <c r="B6" s="154" t="s">
        <v>41</v>
      </c>
      <c r="C6" s="300">
        <v>20</v>
      </c>
      <c r="D6" s="300">
        <v>1.58</v>
      </c>
      <c r="E6" s="300">
        <v>0.2</v>
      </c>
      <c r="F6" s="300">
        <v>9.66</v>
      </c>
      <c r="G6" s="300">
        <v>47.2</v>
      </c>
      <c r="H6" s="300">
        <v>0</v>
      </c>
    </row>
    <row r="7" spans="1:9">
      <c r="B7" s="154" t="s">
        <v>41</v>
      </c>
      <c r="C7" s="300">
        <v>25</v>
      </c>
      <c r="D7" s="300">
        <v>1.98</v>
      </c>
      <c r="E7" s="300">
        <v>0.25</v>
      </c>
      <c r="F7" s="300">
        <v>12.08</v>
      </c>
      <c r="G7" s="300">
        <v>59</v>
      </c>
      <c r="H7" s="300">
        <v>0</v>
      </c>
    </row>
    <row r="8" spans="1:9">
      <c r="B8" s="154" t="s">
        <v>41</v>
      </c>
      <c r="C8" s="300">
        <v>30</v>
      </c>
      <c r="D8" s="300">
        <v>2.38</v>
      </c>
      <c r="E8" s="300">
        <v>0.3</v>
      </c>
      <c r="F8" s="300">
        <v>14.5</v>
      </c>
      <c r="G8" s="300">
        <v>70</v>
      </c>
      <c r="H8" s="300">
        <v>0</v>
      </c>
    </row>
    <row r="9" spans="1:9">
      <c r="B9" s="154" t="s">
        <v>41</v>
      </c>
      <c r="C9" s="300">
        <v>50</v>
      </c>
      <c r="D9" s="300">
        <v>3.95</v>
      </c>
      <c r="E9" s="300">
        <v>0.5</v>
      </c>
      <c r="F9" s="300">
        <v>24.15</v>
      </c>
      <c r="G9" s="300">
        <v>118</v>
      </c>
      <c r="H9" s="300">
        <v>0</v>
      </c>
    </row>
    <row r="10" spans="1:9">
      <c r="B10" s="154" t="s">
        <v>43</v>
      </c>
      <c r="C10" s="300">
        <v>15</v>
      </c>
      <c r="D10" s="300">
        <v>1.89</v>
      </c>
      <c r="E10" s="300">
        <v>0.15</v>
      </c>
      <c r="F10" s="300">
        <v>7.25</v>
      </c>
      <c r="G10" s="300">
        <v>35.5</v>
      </c>
      <c r="H10" s="300">
        <f>H12/2</f>
        <v>0</v>
      </c>
    </row>
    <row r="11" spans="1:9">
      <c r="B11" s="154" t="s">
        <v>43</v>
      </c>
      <c r="C11" s="300">
        <v>25</v>
      </c>
      <c r="D11" s="300">
        <v>1.65</v>
      </c>
      <c r="E11" s="300">
        <v>0.3</v>
      </c>
      <c r="F11" s="300">
        <v>8.35</v>
      </c>
      <c r="G11" s="300">
        <v>43.5</v>
      </c>
      <c r="H11" s="300">
        <v>0</v>
      </c>
    </row>
    <row r="12" spans="1:9">
      <c r="B12" s="154" t="s">
        <v>43</v>
      </c>
      <c r="C12" s="300">
        <v>30</v>
      </c>
      <c r="D12" s="300">
        <v>2.37</v>
      </c>
      <c r="E12" s="300">
        <v>0.3</v>
      </c>
      <c r="F12" s="300">
        <v>14.49</v>
      </c>
      <c r="G12" s="300">
        <v>71</v>
      </c>
      <c r="H12" s="300">
        <v>0</v>
      </c>
    </row>
    <row r="13" spans="1:9">
      <c r="B13" s="154" t="s">
        <v>43</v>
      </c>
      <c r="C13" s="300">
        <v>50</v>
      </c>
      <c r="D13" s="300">
        <v>3.3</v>
      </c>
      <c r="E13" s="300">
        <v>0.6</v>
      </c>
      <c r="F13" s="300">
        <v>16.7</v>
      </c>
      <c r="G13" s="300">
        <v>87</v>
      </c>
      <c r="H13" s="300">
        <v>0</v>
      </c>
    </row>
    <row r="14" spans="1:9">
      <c r="B14" s="154" t="s">
        <v>43</v>
      </c>
      <c r="C14" s="300">
        <v>35</v>
      </c>
      <c r="D14" s="300">
        <v>2.31</v>
      </c>
      <c r="E14" s="300">
        <v>0.42</v>
      </c>
      <c r="F14" s="300">
        <v>11.69</v>
      </c>
      <c r="G14" s="300">
        <v>60.9</v>
      </c>
      <c r="H14" s="300">
        <f>H13*35/50</f>
        <v>0</v>
      </c>
    </row>
    <row r="15" spans="1:9">
      <c r="A15" s="154">
        <v>386</v>
      </c>
      <c r="B15" s="154" t="s">
        <v>110</v>
      </c>
      <c r="C15" s="300">
        <v>100</v>
      </c>
      <c r="D15" s="300">
        <v>0.4</v>
      </c>
      <c r="E15" s="300">
        <v>0.3</v>
      </c>
      <c r="F15" s="300">
        <v>10.3</v>
      </c>
      <c r="G15" s="300">
        <v>46</v>
      </c>
      <c r="H15" s="300">
        <v>5</v>
      </c>
    </row>
    <row r="16" spans="1:9">
      <c r="A16" s="154">
        <v>386</v>
      </c>
      <c r="B16" s="154" t="s">
        <v>28</v>
      </c>
      <c r="C16" s="300">
        <v>100</v>
      </c>
      <c r="D16" s="300">
        <v>1.5</v>
      </c>
      <c r="E16" s="300">
        <v>0.5</v>
      </c>
      <c r="F16" s="300">
        <v>21</v>
      </c>
      <c r="G16" s="300">
        <v>95</v>
      </c>
      <c r="H16" s="300">
        <v>10</v>
      </c>
    </row>
    <row r="17" spans="1:8">
      <c r="B17" s="154" t="s">
        <v>61</v>
      </c>
      <c r="C17" s="300">
        <v>100</v>
      </c>
      <c r="D17" s="300">
        <v>0.4</v>
      </c>
      <c r="E17" s="300">
        <v>0.4</v>
      </c>
      <c r="F17" s="300">
        <v>9.8000000000000007</v>
      </c>
      <c r="G17" s="300">
        <v>44</v>
      </c>
      <c r="H17" s="300">
        <v>10</v>
      </c>
    </row>
    <row r="18" spans="1:8">
      <c r="B18" s="154" t="s">
        <v>75</v>
      </c>
      <c r="C18" s="300">
        <v>100</v>
      </c>
      <c r="D18" s="300">
        <v>0.6</v>
      </c>
      <c r="E18" s="300">
        <v>0.6</v>
      </c>
      <c r="F18" s="300">
        <v>15.4</v>
      </c>
      <c r="G18" s="300">
        <v>69</v>
      </c>
      <c r="H18" s="300">
        <v>6</v>
      </c>
    </row>
    <row r="19" spans="1:8">
      <c r="B19" s="154" t="s">
        <v>28</v>
      </c>
      <c r="C19" s="300">
        <v>150</v>
      </c>
      <c r="D19" s="300">
        <v>2.25</v>
      </c>
      <c r="E19" s="300">
        <v>0.75</v>
      </c>
      <c r="F19" s="300">
        <v>31.5</v>
      </c>
      <c r="G19" s="300">
        <v>142.5</v>
      </c>
      <c r="H19" s="300">
        <v>15</v>
      </c>
    </row>
    <row r="20" spans="1:8">
      <c r="B20" s="154" t="s">
        <v>28</v>
      </c>
      <c r="C20" s="300">
        <v>120</v>
      </c>
      <c r="D20" s="300">
        <v>1.8</v>
      </c>
      <c r="E20" s="300">
        <v>0.6</v>
      </c>
      <c r="F20" s="300">
        <v>25.2</v>
      </c>
      <c r="G20" s="300">
        <v>114</v>
      </c>
      <c r="H20" s="300">
        <v>12</v>
      </c>
    </row>
    <row r="21" spans="1:8">
      <c r="B21" s="154" t="s">
        <v>61</v>
      </c>
      <c r="C21" s="300">
        <v>120</v>
      </c>
      <c r="D21" s="300">
        <v>0.48</v>
      </c>
      <c r="E21" s="300">
        <v>0.48</v>
      </c>
      <c r="F21" s="300">
        <v>11.76</v>
      </c>
      <c r="G21" s="300">
        <v>52.8</v>
      </c>
      <c r="H21" s="300">
        <v>12</v>
      </c>
    </row>
    <row r="22" spans="1:8">
      <c r="B22" s="154" t="s">
        <v>75</v>
      </c>
      <c r="C22" s="300">
        <v>140</v>
      </c>
      <c r="D22" s="300">
        <v>0.84</v>
      </c>
      <c r="E22" s="300">
        <v>0.84</v>
      </c>
      <c r="F22" s="300">
        <v>21.56</v>
      </c>
      <c r="G22" s="300">
        <v>96.6</v>
      </c>
      <c r="H22" s="300">
        <v>8.4</v>
      </c>
    </row>
    <row r="25" spans="1:8" ht="15" customHeight="1"/>
    <row r="26" spans="1:8">
      <c r="B26" s="154" t="s">
        <v>129</v>
      </c>
      <c r="C26" s="300">
        <v>5</v>
      </c>
      <c r="D26" s="300">
        <v>0.04</v>
      </c>
      <c r="E26" s="300">
        <v>3.63</v>
      </c>
      <c r="F26" s="300">
        <v>7.0000000000000007E-2</v>
      </c>
      <c r="G26" s="300">
        <v>33</v>
      </c>
      <c r="H26" s="300">
        <v>0</v>
      </c>
    </row>
    <row r="28" spans="1:8" ht="25.5">
      <c r="A28" s="154">
        <v>368</v>
      </c>
      <c r="B28" s="156" t="s">
        <v>266</v>
      </c>
      <c r="C28" s="300">
        <v>30</v>
      </c>
      <c r="D28" s="300">
        <v>0.62</v>
      </c>
      <c r="E28" s="300">
        <v>1.57</v>
      </c>
      <c r="F28" s="300">
        <v>2.13</v>
      </c>
      <c r="G28" s="300">
        <v>25</v>
      </c>
      <c r="H28" s="300">
        <v>0.1</v>
      </c>
    </row>
    <row r="29" spans="1:8">
      <c r="B29" s="156"/>
    </row>
    <row r="30" spans="1:8">
      <c r="B30" s="156"/>
    </row>
    <row r="31" spans="1:8">
      <c r="A31" s="154">
        <v>385</v>
      </c>
      <c r="B31" s="156" t="s">
        <v>267</v>
      </c>
      <c r="C31" s="300">
        <v>30</v>
      </c>
      <c r="D31" s="300">
        <v>0.48</v>
      </c>
      <c r="E31" s="300">
        <v>4.0199999999999996</v>
      </c>
      <c r="F31" s="300">
        <v>1.49</v>
      </c>
      <c r="G31" s="300">
        <v>44</v>
      </c>
      <c r="H31" s="300">
        <v>0.02</v>
      </c>
    </row>
    <row r="32" spans="1:8">
      <c r="B32" s="156"/>
    </row>
    <row r="33" spans="1:8">
      <c r="B33" s="156"/>
    </row>
    <row r="34" spans="1:8">
      <c r="A34" s="154">
        <v>365</v>
      </c>
      <c r="B34" s="156" t="s">
        <v>268</v>
      </c>
      <c r="C34" s="300">
        <v>30</v>
      </c>
      <c r="D34" s="300">
        <v>0.18</v>
      </c>
      <c r="E34" s="300">
        <v>1.05</v>
      </c>
      <c r="F34" s="300">
        <v>1.1000000000000001</v>
      </c>
      <c r="G34" s="300">
        <v>15</v>
      </c>
      <c r="H34" s="300">
        <v>0.08</v>
      </c>
    </row>
    <row r="35" spans="1:8">
      <c r="B35" s="156"/>
    </row>
    <row r="36" spans="1:8">
      <c r="B36" s="156"/>
    </row>
    <row r="37" spans="1:8">
      <c r="A37" s="154">
        <v>377</v>
      </c>
      <c r="B37" s="156" t="s">
        <v>269</v>
      </c>
      <c r="C37" s="300">
        <v>1000</v>
      </c>
      <c r="D37" s="300">
        <v>4.6399999999999997</v>
      </c>
      <c r="E37" s="300">
        <v>0.52</v>
      </c>
      <c r="F37" s="300">
        <v>645.15</v>
      </c>
      <c r="G37" s="300">
        <v>2604</v>
      </c>
      <c r="H37" s="300">
        <v>20.6</v>
      </c>
    </row>
    <row r="38" spans="1:8">
      <c r="B38" s="156" t="s">
        <v>269</v>
      </c>
      <c r="C38" s="300">
        <v>30</v>
      </c>
      <c r="D38" s="300">
        <v>0.14000000000000001</v>
      </c>
      <c r="E38" s="300">
        <v>0.01</v>
      </c>
      <c r="F38" s="300">
        <v>19.350000000000001</v>
      </c>
      <c r="G38" s="300">
        <v>78.12</v>
      </c>
      <c r="H38" s="300">
        <v>0.61</v>
      </c>
    </row>
    <row r="39" spans="1:8">
      <c r="B39" s="156"/>
    </row>
    <row r="40" spans="1:8">
      <c r="A40" s="154">
        <v>379</v>
      </c>
      <c r="B40" s="156" t="s">
        <v>98</v>
      </c>
      <c r="C40" s="300">
        <v>1000</v>
      </c>
      <c r="D40" s="300">
        <v>0.53</v>
      </c>
      <c r="E40" s="300">
        <v>0.2</v>
      </c>
      <c r="F40" s="300">
        <v>126.96</v>
      </c>
      <c r="G40" s="300">
        <v>512</v>
      </c>
      <c r="H40" s="300">
        <v>6</v>
      </c>
    </row>
    <row r="41" spans="1:8">
      <c r="B41" s="156" t="s">
        <v>98</v>
      </c>
      <c r="C41" s="300">
        <v>30</v>
      </c>
      <c r="D41" s="300">
        <v>1.6E-2</v>
      </c>
      <c r="E41" s="300">
        <v>0.01</v>
      </c>
      <c r="F41" s="300">
        <v>3.81</v>
      </c>
      <c r="G41" s="300">
        <v>15.36</v>
      </c>
      <c r="H41" s="300">
        <v>0.18</v>
      </c>
    </row>
    <row r="42" spans="1:8">
      <c r="B42" s="156" t="s">
        <v>98</v>
      </c>
      <c r="C42" s="300">
        <v>50</v>
      </c>
      <c r="D42" s="300">
        <v>0.03</v>
      </c>
      <c r="E42" s="300">
        <v>0.01</v>
      </c>
      <c r="F42" s="300">
        <v>6.35</v>
      </c>
      <c r="G42" s="300">
        <v>25.6</v>
      </c>
      <c r="H42" s="300">
        <v>0.3</v>
      </c>
    </row>
    <row r="51" spans="1:10" s="320" customFormat="1">
      <c r="A51" s="322"/>
      <c r="B51" s="323" t="s">
        <v>141</v>
      </c>
      <c r="C51" s="324">
        <v>60</v>
      </c>
      <c r="D51" s="324">
        <v>4.71</v>
      </c>
      <c r="E51" s="324">
        <v>3.67</v>
      </c>
      <c r="F51" s="324">
        <v>35.299999999999997</v>
      </c>
      <c r="G51" s="324">
        <v>193</v>
      </c>
      <c r="H51" s="324">
        <v>0</v>
      </c>
      <c r="I51" s="325"/>
    </row>
    <row r="52" spans="1:10" s="320" customFormat="1">
      <c r="A52" s="322"/>
      <c r="B52" s="323" t="s">
        <v>270</v>
      </c>
      <c r="C52" s="324">
        <v>60</v>
      </c>
      <c r="D52" s="324">
        <v>4.6100000000000003</v>
      </c>
      <c r="E52" s="324">
        <v>4.41</v>
      </c>
      <c r="F52" s="324">
        <v>35.299999999999997</v>
      </c>
      <c r="G52" s="324">
        <v>199.3</v>
      </c>
      <c r="H52" s="324">
        <v>0.04</v>
      </c>
      <c r="I52" s="325">
        <v>602</v>
      </c>
    </row>
    <row r="53" spans="1:10" s="320" customFormat="1">
      <c r="A53" s="322"/>
      <c r="B53" s="326" t="s">
        <v>271</v>
      </c>
      <c r="C53" s="327">
        <v>60</v>
      </c>
      <c r="D53" s="327">
        <v>4.37</v>
      </c>
      <c r="E53" s="327">
        <v>7.07</v>
      </c>
      <c r="F53" s="327">
        <v>36.799999999999997</v>
      </c>
      <c r="G53" s="327">
        <v>228.2</v>
      </c>
      <c r="H53" s="327">
        <v>0.1</v>
      </c>
      <c r="I53" s="326">
        <v>603</v>
      </c>
    </row>
    <row r="54" spans="1:10" s="320" customFormat="1">
      <c r="A54" s="322"/>
      <c r="B54" s="322"/>
      <c r="C54" s="328"/>
      <c r="D54" s="328"/>
      <c r="E54" s="328"/>
      <c r="F54" s="328"/>
      <c r="G54" s="328"/>
      <c r="H54" s="328"/>
      <c r="I54" s="322"/>
    </row>
    <row r="55" spans="1:10" s="320" customFormat="1">
      <c r="A55" s="322"/>
      <c r="B55" s="323" t="s">
        <v>179</v>
      </c>
      <c r="C55" s="324">
        <v>20</v>
      </c>
      <c r="D55" s="324">
        <v>0.66</v>
      </c>
      <c r="E55" s="324">
        <v>2.82</v>
      </c>
      <c r="F55" s="324">
        <v>6.01</v>
      </c>
      <c r="G55" s="324">
        <v>52</v>
      </c>
      <c r="H55" s="324">
        <v>0</v>
      </c>
      <c r="I55" s="329"/>
    </row>
    <row r="56" spans="1:10" s="320" customFormat="1">
      <c r="A56" s="322"/>
      <c r="B56" s="323" t="s">
        <v>179</v>
      </c>
      <c r="C56" s="328">
        <v>30</v>
      </c>
      <c r="D56" s="328">
        <v>0.99</v>
      </c>
      <c r="E56" s="328">
        <v>4.2300000000000004</v>
      </c>
      <c r="F56" s="328">
        <v>9.02</v>
      </c>
      <c r="G56" s="328">
        <v>78</v>
      </c>
      <c r="H56" s="328">
        <v>0</v>
      </c>
      <c r="I56" s="330">
        <f>I55*30/20</f>
        <v>0</v>
      </c>
    </row>
    <row r="58" spans="1:10" s="9" customFormat="1">
      <c r="A58" s="62"/>
      <c r="B58" s="25" t="s">
        <v>102</v>
      </c>
      <c r="C58" s="16">
        <v>45</v>
      </c>
      <c r="D58" s="17">
        <v>3.21</v>
      </c>
      <c r="E58" s="17">
        <v>4.03</v>
      </c>
      <c r="F58" s="17">
        <v>18.82</v>
      </c>
      <c r="G58" s="20">
        <v>125</v>
      </c>
      <c r="H58" s="17">
        <v>0.03</v>
      </c>
      <c r="I58" s="18" t="s">
        <v>103</v>
      </c>
      <c r="J58" s="309"/>
    </row>
  </sheetData>
  <mergeCells count="7">
    <mergeCell ref="I1:I2"/>
    <mergeCell ref="A1:A2"/>
    <mergeCell ref="B1:B2"/>
    <mergeCell ref="C1:C2"/>
    <mergeCell ref="D1:F1"/>
    <mergeCell ref="G1:G2"/>
    <mergeCell ref="H1:H2"/>
  </mergeCells>
  <pageMargins left="0.70000000000000007" right="0.70000000000000007" top="1.0456692913385832" bottom="1.0456692913385832" header="0.75000000000000011" footer="0.75000000000000011"/>
  <pageSetup paperSize="9" fitToWidth="0" fitToHeight="0" pageOrder="overThenDown" orientation="portrait" verticalDpi="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I11"/>
  <sheetViews>
    <sheetView workbookViewId="0">
      <selection activeCell="B12" sqref="B12"/>
    </sheetView>
  </sheetViews>
  <sheetFormatPr defaultRowHeight="14.25"/>
  <cols>
    <col min="2" max="2" width="18.25" customWidth="1"/>
  </cols>
  <sheetData>
    <row r="1" spans="1:9">
      <c r="A1" s="388" t="s">
        <v>11</v>
      </c>
      <c r="B1" s="388" t="s">
        <v>328</v>
      </c>
      <c r="C1" s="388" t="s">
        <v>13</v>
      </c>
      <c r="D1" s="390" t="s">
        <v>14</v>
      </c>
      <c r="E1" s="390"/>
      <c r="F1" s="390"/>
      <c r="G1" s="388" t="s">
        <v>326</v>
      </c>
      <c r="H1" s="391" t="s">
        <v>16</v>
      </c>
      <c r="I1" s="388" t="s">
        <v>327</v>
      </c>
    </row>
    <row r="2" spans="1:9">
      <c r="A2" s="388"/>
      <c r="B2" s="388"/>
      <c r="C2" s="388"/>
      <c r="D2" s="359" t="s">
        <v>18</v>
      </c>
      <c r="E2" s="359" t="s">
        <v>19</v>
      </c>
      <c r="F2" s="359" t="s">
        <v>20</v>
      </c>
      <c r="G2" s="388"/>
      <c r="H2" s="391"/>
      <c r="I2" s="388"/>
    </row>
    <row r="3" spans="1:9">
      <c r="B3" t="s">
        <v>329</v>
      </c>
    </row>
    <row r="5" spans="1:9">
      <c r="B5" t="s">
        <v>330</v>
      </c>
    </row>
    <row r="7" spans="1:9">
      <c r="B7" t="s">
        <v>331</v>
      </c>
    </row>
    <row r="9" spans="1:9">
      <c r="B9" t="s">
        <v>332</v>
      </c>
    </row>
    <row r="11" spans="1:9">
      <c r="B11" t="s">
        <v>333</v>
      </c>
    </row>
  </sheetData>
  <mergeCells count="7">
    <mergeCell ref="I1:I2"/>
    <mergeCell ref="A1:A2"/>
    <mergeCell ref="B1:B2"/>
    <mergeCell ref="C1:C2"/>
    <mergeCell ref="D1:F1"/>
    <mergeCell ref="G1:G2"/>
    <mergeCell ref="H1:H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2:K26"/>
  <sheetViews>
    <sheetView workbookViewId="0">
      <selection activeCell="H24" sqref="H24"/>
    </sheetView>
  </sheetViews>
  <sheetFormatPr defaultRowHeight="14.25"/>
  <cols>
    <col min="2" max="2" width="18.5" customWidth="1"/>
    <col min="8" max="8" width="19.75" customWidth="1"/>
  </cols>
  <sheetData>
    <row r="2" spans="1:11">
      <c r="C2" t="s">
        <v>401</v>
      </c>
      <c r="D2" s="360"/>
      <c r="I2" t="s">
        <v>401</v>
      </c>
      <c r="J2" s="360"/>
    </row>
    <row r="5" spans="1:11" ht="15">
      <c r="C5" s="369" t="s">
        <v>407</v>
      </c>
      <c r="I5" s="369" t="s">
        <v>407</v>
      </c>
    </row>
    <row r="7" spans="1:11">
      <c r="A7" t="s">
        <v>403</v>
      </c>
      <c r="B7" s="368"/>
      <c r="G7" t="s">
        <v>403</v>
      </c>
      <c r="H7" s="368"/>
    </row>
    <row r="8" spans="1:11">
      <c r="A8" s="360" t="s">
        <v>402</v>
      </c>
      <c r="G8" s="360" t="s">
        <v>402</v>
      </c>
    </row>
    <row r="10" spans="1:11">
      <c r="A10" s="362" t="s">
        <v>394</v>
      </c>
      <c r="B10" s="362" t="s">
        <v>395</v>
      </c>
      <c r="C10" s="362" t="s">
        <v>396</v>
      </c>
      <c r="D10" s="362" t="s">
        <v>397</v>
      </c>
      <c r="E10" s="362" t="s">
        <v>398</v>
      </c>
      <c r="G10" s="362" t="s">
        <v>394</v>
      </c>
      <c r="H10" s="362" t="s">
        <v>395</v>
      </c>
      <c r="I10" s="362" t="s">
        <v>396</v>
      </c>
      <c r="J10" s="362" t="s">
        <v>397</v>
      </c>
      <c r="K10" s="362" t="s">
        <v>398</v>
      </c>
    </row>
    <row r="11" spans="1:11">
      <c r="A11" s="362">
        <v>1</v>
      </c>
      <c r="B11" s="361" t="s">
        <v>399</v>
      </c>
      <c r="C11" s="361"/>
      <c r="D11" s="363">
        <v>200</v>
      </c>
      <c r="E11" s="361"/>
      <c r="G11" s="362">
        <v>1</v>
      </c>
      <c r="H11" s="361" t="s">
        <v>399</v>
      </c>
      <c r="I11" s="361"/>
      <c r="J11" s="363">
        <v>200</v>
      </c>
      <c r="K11" s="361"/>
    </row>
    <row r="12" spans="1:11">
      <c r="A12" s="361"/>
      <c r="B12" s="361"/>
      <c r="C12" s="361"/>
      <c r="D12" s="361"/>
      <c r="E12" s="361"/>
      <c r="G12" s="361"/>
      <c r="H12" s="361"/>
      <c r="I12" s="361"/>
      <c r="J12" s="361"/>
      <c r="K12" s="361"/>
    </row>
    <row r="13" spans="1:11">
      <c r="A13" s="361"/>
      <c r="B13" s="361"/>
      <c r="C13" s="361"/>
      <c r="D13" s="361"/>
      <c r="E13" s="361"/>
      <c r="G13" s="361"/>
      <c r="H13" s="361"/>
      <c r="I13" s="361"/>
      <c r="J13" s="361"/>
      <c r="K13" s="361"/>
    </row>
    <row r="14" spans="1:11">
      <c r="A14" s="361"/>
      <c r="B14" s="361"/>
      <c r="C14" s="361"/>
      <c r="D14" s="361"/>
      <c r="E14" s="361"/>
      <c r="G14" s="361"/>
      <c r="H14" s="361"/>
      <c r="I14" s="361"/>
      <c r="J14" s="361"/>
      <c r="K14" s="361"/>
    </row>
    <row r="15" spans="1:11">
      <c r="A15" s="361"/>
      <c r="B15" s="361"/>
      <c r="C15" s="361"/>
      <c r="D15" s="361"/>
      <c r="E15" s="361"/>
      <c r="G15" s="361"/>
      <c r="H15" s="361"/>
      <c r="I15" s="361"/>
      <c r="J15" s="361"/>
      <c r="K15" s="361"/>
    </row>
    <row r="16" spans="1:11" ht="15" thickBot="1">
      <c r="A16" s="364"/>
      <c r="B16" s="364"/>
      <c r="C16" s="364"/>
      <c r="D16" s="364"/>
      <c r="E16" s="364"/>
      <c r="G16" s="364"/>
      <c r="H16" s="364"/>
      <c r="I16" s="364"/>
      <c r="J16" s="364"/>
      <c r="K16" s="364"/>
    </row>
    <row r="17" spans="1:11" ht="15.75" thickBot="1">
      <c r="A17" s="365"/>
      <c r="B17" s="366" t="s">
        <v>400</v>
      </c>
      <c r="C17" s="366"/>
      <c r="D17" s="366"/>
      <c r="E17" s="367"/>
      <c r="G17" s="365"/>
      <c r="H17" s="366" t="s">
        <v>400</v>
      </c>
      <c r="I17" s="366"/>
      <c r="J17" s="366"/>
      <c r="K17" s="367"/>
    </row>
    <row r="20" spans="1:11">
      <c r="A20" t="s">
        <v>404</v>
      </c>
      <c r="G20" t="s">
        <v>404</v>
      </c>
    </row>
    <row r="22" spans="1:11">
      <c r="A22" t="s">
        <v>408</v>
      </c>
      <c r="G22" t="s">
        <v>408</v>
      </c>
    </row>
    <row r="24" spans="1:11">
      <c r="A24" t="s">
        <v>405</v>
      </c>
      <c r="G24" t="s">
        <v>405</v>
      </c>
    </row>
    <row r="26" spans="1:11">
      <c r="A26" t="s">
        <v>406</v>
      </c>
      <c r="G26" t="s">
        <v>406</v>
      </c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419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2</vt:i4>
      </vt:variant>
    </vt:vector>
  </HeadingPairs>
  <TitlesOfParts>
    <vt:vector size="11" baseType="lpstr">
      <vt:lpstr>Меню</vt:lpstr>
      <vt:lpstr>самостоятельные_блюда</vt:lpstr>
      <vt:lpstr>Салаты,_закуски</vt:lpstr>
      <vt:lpstr>3_блюда</vt:lpstr>
      <vt:lpstr>вторые_блюда</vt:lpstr>
      <vt:lpstr>гарниры</vt:lpstr>
      <vt:lpstr>фрукты,_выпечка,_хлеб,_соус</vt:lpstr>
      <vt:lpstr>Лист1</vt:lpstr>
      <vt:lpstr>Лист2</vt:lpstr>
      <vt:lpstr>Меню!Excel_BuiltIn__FilterDatabase</vt:lpstr>
      <vt:lpstr>Меню!Область_печати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DTV</dc:creator>
  <cp:lastModifiedBy>DOU-99</cp:lastModifiedBy>
  <cp:revision>23</cp:revision>
  <cp:lastPrinted>2024-02-19T07:01:07Z</cp:lastPrinted>
  <dcterms:created xsi:type="dcterms:W3CDTF">2010-09-29T09:41:00Z</dcterms:created>
  <dcterms:modified xsi:type="dcterms:W3CDTF">2024-02-22T05:36:30Z</dcterms:modified>
</cp:coreProperties>
</file>